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hectortavera/Desktop/"/>
    </mc:Choice>
  </mc:AlternateContent>
  <xr:revisionPtr revIDLastSave="0" documentId="8_{5F86B6E2-2C92-E440-A5A4-B101AC070F8F}" xr6:coauthVersionLast="46" xr6:coauthVersionMax="46" xr10:uidLastSave="{00000000-0000-0000-0000-000000000000}"/>
  <bookViews>
    <workbookView xWindow="29460" yWindow="-520" windowWidth="37340" windowHeight="19500" xr2:uid="{40FD684B-20FA-3C42-81E0-DA5C805F553B}"/>
  </bookViews>
  <sheets>
    <sheet name="pgande_res_200301-200331" sheetId="1" r:id="rId1"/>
    <sheet name="sce_res_201001" sheetId="10" r:id="rId2"/>
    <sheet name="sdgande_res_" sheetId="11" r:id="rId3"/>
    <sheet name="ZIP Residential Tracker " sheetId="4" r:id="rId4"/>
    <sheet name="PG&amp;E Tiered Rates Baseline" sheetId="2" r:id="rId5"/>
    <sheet name="SCE Territory Baseline " sheetId="6" r:id="rId6"/>
    <sheet name="SDG&amp;E Territory Baseline" sheetId="5" r:id="rId7"/>
    <sheet name="TOU e.g Energy Consumption " sheetId="7" r:id="rId8"/>
    <sheet name="PG&amp;E TOU Rates Baseline" sheetId="8" r:id="rId9"/>
    <sheet name="PG&amp;E TOU Periods" sheetId="9" r:id="rId10"/>
  </sheets>
  <definedNames>
    <definedName name="beginSummer">sce_res_201001!$B$4</definedName>
    <definedName name="billingDays">sce_res_201001!$E$12</definedName>
    <definedName name="DailyAvConsumption">'pgande_res_200301-200331'!$K$15</definedName>
    <definedName name="EndSummer">sce_res_201001!$B$5</definedName>
  </definedNames>
  <calcPr calcId="191029" iterate="1" iterateCount="200" iterateDelta="9.9999999999999995E-7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68" i="11" l="1"/>
  <c r="D67" i="11"/>
  <c r="D65" i="11"/>
  <c r="E53" i="11"/>
  <c r="D53" i="11"/>
  <c r="C53" i="11"/>
  <c r="D46" i="11"/>
  <c r="D40" i="11"/>
  <c r="D39" i="11"/>
  <c r="D37" i="11"/>
  <c r="E28" i="11"/>
  <c r="D28" i="11"/>
  <c r="C28" i="11"/>
  <c r="L15" i="11"/>
  <c r="F15" i="11"/>
  <c r="E15" i="11"/>
  <c r="G19" i="11" s="1"/>
  <c r="D68" i="10"/>
  <c r="D67" i="10"/>
  <c r="D65" i="10"/>
  <c r="E53" i="10"/>
  <c r="D53" i="10"/>
  <c r="C53" i="10"/>
  <c r="D46" i="10"/>
  <c r="D40" i="10"/>
  <c r="D39" i="10"/>
  <c r="D37" i="10"/>
  <c r="E28" i="10"/>
  <c r="D28" i="10"/>
  <c r="C28" i="10"/>
  <c r="L19" i="10"/>
  <c r="L15" i="10"/>
  <c r="J15" i="10"/>
  <c r="F15" i="10"/>
  <c r="E15" i="10"/>
  <c r="G19" i="10" s="1"/>
  <c r="E61" i="1"/>
  <c r="D61" i="1"/>
  <c r="C61" i="1"/>
  <c r="G61" i="1"/>
  <c r="E59" i="1"/>
  <c r="C59" i="1"/>
  <c r="D59" i="1"/>
  <c r="E56" i="1"/>
  <c r="C56" i="1"/>
  <c r="D56" i="1"/>
  <c r="D68" i="1"/>
  <c r="D67" i="1"/>
  <c r="D65" i="1"/>
  <c r="D40" i="1"/>
  <c r="D39" i="1"/>
  <c r="D37" i="1"/>
  <c r="E53" i="1"/>
  <c r="D53" i="1"/>
  <c r="C53" i="1"/>
  <c r="D46" i="1"/>
  <c r="F15" i="1"/>
  <c r="J15" i="1" s="1"/>
  <c r="L15" i="1"/>
  <c r="E28" i="1"/>
  <c r="D28" i="1"/>
  <c r="C28" i="1"/>
  <c r="E15" i="1"/>
  <c r="D38" i="1" s="1"/>
  <c r="E28" i="7"/>
  <c r="G15" i="7"/>
  <c r="G5" i="7"/>
  <c r="G6" i="7"/>
  <c r="G7" i="7"/>
  <c r="G8" i="7"/>
  <c r="G9" i="7"/>
  <c r="G10" i="7"/>
  <c r="G11" i="7"/>
  <c r="G12" i="7"/>
  <c r="G13" i="7"/>
  <c r="G14" i="7"/>
  <c r="G16" i="7"/>
  <c r="G17" i="7"/>
  <c r="G18" i="7"/>
  <c r="G19" i="7"/>
  <c r="G20" i="7"/>
  <c r="G21" i="7"/>
  <c r="G22" i="7"/>
  <c r="G23" i="7"/>
  <c r="G24" i="7"/>
  <c r="G25" i="7"/>
  <c r="G26" i="7"/>
  <c r="G27" i="7"/>
  <c r="G4" i="7"/>
  <c r="M19" i="11" l="1"/>
  <c r="J15" i="11"/>
  <c r="D66" i="11"/>
  <c r="E19" i="11"/>
  <c r="H19" i="11"/>
  <c r="I19" i="11"/>
  <c r="J19" i="11"/>
  <c r="C19" i="11"/>
  <c r="K19" i="11"/>
  <c r="D38" i="11"/>
  <c r="D19" i="11"/>
  <c r="L19" i="11"/>
  <c r="F19" i="11"/>
  <c r="N19" i="11"/>
  <c r="G15" i="11"/>
  <c r="C47" i="11" s="1"/>
  <c r="D19" i="10"/>
  <c r="C19" i="10"/>
  <c r="H19" i="10"/>
  <c r="I19" i="10"/>
  <c r="D38" i="10"/>
  <c r="D66" i="10"/>
  <c r="J19" i="10"/>
  <c r="K19" i="10"/>
  <c r="E19" i="10"/>
  <c r="M19" i="10"/>
  <c r="F19" i="10"/>
  <c r="N19" i="10"/>
  <c r="G15" i="10"/>
  <c r="C48" i="10" s="1"/>
  <c r="D66" i="1"/>
  <c r="L19" i="1"/>
  <c r="K19" i="1"/>
  <c r="J19" i="1"/>
  <c r="H19" i="1"/>
  <c r="G19" i="1"/>
  <c r="N19" i="1"/>
  <c r="F19" i="1"/>
  <c r="I19" i="1"/>
  <c r="C19" i="1"/>
  <c r="M19" i="1"/>
  <c r="E19" i="1"/>
  <c r="D19" i="1"/>
  <c r="G15" i="1"/>
  <c r="G28" i="7"/>
  <c r="C4" i="4"/>
  <c r="D4" i="4"/>
  <c r="E47" i="11" l="1"/>
  <c r="F47" i="11" s="1"/>
  <c r="G47" i="11"/>
  <c r="H47" i="11" s="1"/>
  <c r="C49" i="11"/>
  <c r="C46" i="11"/>
  <c r="C48" i="11"/>
  <c r="I15" i="11"/>
  <c r="C24" i="11" s="1"/>
  <c r="E24" i="11" s="1"/>
  <c r="G48" i="10"/>
  <c r="E48" i="10"/>
  <c r="C49" i="10"/>
  <c r="I15" i="10"/>
  <c r="C46" i="10" s="1"/>
  <c r="C49" i="1"/>
  <c r="C48" i="1"/>
  <c r="I15" i="1"/>
  <c r="C24" i="1" s="1"/>
  <c r="C23" i="11" l="1"/>
  <c r="E23" i="11" s="1"/>
  <c r="G24" i="11"/>
  <c r="G48" i="11"/>
  <c r="E48" i="11"/>
  <c r="G46" i="11"/>
  <c r="E46" i="11"/>
  <c r="G49" i="11"/>
  <c r="H49" i="11" s="1"/>
  <c r="E49" i="11"/>
  <c r="F49" i="11" s="1"/>
  <c r="C23" i="10"/>
  <c r="E23" i="10" s="1"/>
  <c r="C24" i="10"/>
  <c r="G24" i="10" s="1"/>
  <c r="E46" i="10"/>
  <c r="G46" i="10"/>
  <c r="C47" i="10"/>
  <c r="F48" i="10"/>
  <c r="C57" i="10"/>
  <c r="C58" i="10" s="1"/>
  <c r="E49" i="10"/>
  <c r="F49" i="10" s="1"/>
  <c r="G49" i="10"/>
  <c r="H49" i="10" s="1"/>
  <c r="G23" i="10"/>
  <c r="H48" i="10"/>
  <c r="E57" i="10" s="1"/>
  <c r="E58" i="10" s="1"/>
  <c r="E59" i="10" s="1"/>
  <c r="E48" i="1"/>
  <c r="G48" i="1"/>
  <c r="E49" i="1"/>
  <c r="F49" i="1" s="1"/>
  <c r="G49" i="1"/>
  <c r="H49" i="1" s="1"/>
  <c r="C47" i="1"/>
  <c r="C46" i="1"/>
  <c r="E24" i="1"/>
  <c r="F24" i="1" s="1"/>
  <c r="G24" i="1"/>
  <c r="H24" i="1" s="1"/>
  <c r="E32" i="1" s="1"/>
  <c r="C23" i="1"/>
  <c r="G23" i="11" l="1"/>
  <c r="H23" i="11" s="1"/>
  <c r="E29" i="11" s="1"/>
  <c r="E30" i="11" s="1"/>
  <c r="C54" i="11"/>
  <c r="C55" i="11" s="1"/>
  <c r="F46" i="11"/>
  <c r="H46" i="11"/>
  <c r="E54" i="11" s="1"/>
  <c r="E55" i="11" s="1"/>
  <c r="E56" i="11" s="1"/>
  <c r="C29" i="11"/>
  <c r="C30" i="11" s="1"/>
  <c r="F23" i="11"/>
  <c r="C57" i="11"/>
  <c r="C58" i="11" s="1"/>
  <c r="F48" i="11"/>
  <c r="H48" i="11"/>
  <c r="E57" i="11" s="1"/>
  <c r="E58" i="11" s="1"/>
  <c r="E59" i="11" s="1"/>
  <c r="F24" i="11"/>
  <c r="C32" i="11"/>
  <c r="C33" i="11" s="1"/>
  <c r="H24" i="11"/>
  <c r="E32" i="11" s="1"/>
  <c r="E33" i="11" s="1"/>
  <c r="E24" i="10"/>
  <c r="C32" i="10" s="1"/>
  <c r="C33" i="10" s="1"/>
  <c r="D57" i="10"/>
  <c r="D58" i="10" s="1"/>
  <c r="D59" i="10" s="1"/>
  <c r="E47" i="10"/>
  <c r="F47" i="10" s="1"/>
  <c r="G47" i="10"/>
  <c r="H47" i="10" s="1"/>
  <c r="H24" i="10"/>
  <c r="E32" i="10" s="1"/>
  <c r="E33" i="10" s="1"/>
  <c r="H46" i="10"/>
  <c r="E54" i="10" s="1"/>
  <c r="E55" i="10" s="1"/>
  <c r="E56" i="10" s="1"/>
  <c r="E61" i="10" s="1"/>
  <c r="H23" i="10"/>
  <c r="E29" i="10" s="1"/>
  <c r="E30" i="10" s="1"/>
  <c r="G58" i="10"/>
  <c r="C59" i="10"/>
  <c r="G59" i="10" s="1"/>
  <c r="F24" i="10"/>
  <c r="F23" i="10"/>
  <c r="C29" i="10"/>
  <c r="C30" i="10" s="1"/>
  <c r="F46" i="10"/>
  <c r="C54" i="10"/>
  <c r="C55" i="10" s="1"/>
  <c r="H48" i="1"/>
  <c r="E57" i="1" s="1"/>
  <c r="E58" i="1" s="1"/>
  <c r="F48" i="1"/>
  <c r="C57" i="1"/>
  <c r="C58" i="1" s="1"/>
  <c r="E33" i="1"/>
  <c r="C32" i="1"/>
  <c r="C33" i="1" s="1"/>
  <c r="E46" i="1"/>
  <c r="G46" i="1"/>
  <c r="E47" i="1"/>
  <c r="F47" i="1" s="1"/>
  <c r="G47" i="1"/>
  <c r="H47" i="1" s="1"/>
  <c r="G23" i="1"/>
  <c r="E23" i="1"/>
  <c r="D29" i="11" l="1"/>
  <c r="D30" i="11" s="1"/>
  <c r="G30" i="11" s="1"/>
  <c r="D32" i="11"/>
  <c r="D33" i="11" s="1"/>
  <c r="G33" i="11" s="1"/>
  <c r="D41" i="11" s="1"/>
  <c r="D42" i="11" s="1"/>
  <c r="D57" i="11"/>
  <c r="D58" i="11" s="1"/>
  <c r="D59" i="11" s="1"/>
  <c r="E61" i="11"/>
  <c r="D54" i="11"/>
  <c r="D55" i="11" s="1"/>
  <c r="D56" i="11" s="1"/>
  <c r="G58" i="11"/>
  <c r="C59" i="11"/>
  <c r="G59" i="11" s="1"/>
  <c r="G55" i="11"/>
  <c r="C56" i="11"/>
  <c r="D29" i="10"/>
  <c r="D30" i="10" s="1"/>
  <c r="G30" i="10" s="1"/>
  <c r="D54" i="10"/>
  <c r="D55" i="10" s="1"/>
  <c r="D56" i="10" s="1"/>
  <c r="D61" i="10" s="1"/>
  <c r="C56" i="10"/>
  <c r="D32" i="10"/>
  <c r="D33" i="10" s="1"/>
  <c r="G33" i="10" s="1"/>
  <c r="D41" i="10" s="1"/>
  <c r="D42" i="10" s="1"/>
  <c r="D57" i="1"/>
  <c r="D58" i="1" s="1"/>
  <c r="H46" i="1"/>
  <c r="E54" i="1" s="1"/>
  <c r="F46" i="1"/>
  <c r="C54" i="1"/>
  <c r="D54" i="1" s="1"/>
  <c r="H23" i="1"/>
  <c r="F23" i="1"/>
  <c r="C29" i="1"/>
  <c r="D29" i="1" s="1"/>
  <c r="D32" i="1"/>
  <c r="D33" i="1" s="1"/>
  <c r="G33" i="1" s="1"/>
  <c r="D61" i="11" l="1"/>
  <c r="C61" i="11"/>
  <c r="G61" i="11" s="1"/>
  <c r="D69" i="11" s="1"/>
  <c r="D70" i="11" s="1"/>
  <c r="G56" i="11"/>
  <c r="G55" i="10"/>
  <c r="C61" i="10"/>
  <c r="G61" i="10" s="1"/>
  <c r="D69" i="10" s="1"/>
  <c r="D70" i="10" s="1"/>
  <c r="G56" i="10"/>
  <c r="D41" i="1"/>
  <c r="D42" i="1" s="1"/>
  <c r="G58" i="1"/>
  <c r="G59" i="1"/>
  <c r="C30" i="1"/>
  <c r="E29" i="1"/>
  <c r="E30" i="1" s="1"/>
  <c r="D30" i="1"/>
  <c r="G30" i="1" l="1"/>
  <c r="E55" i="1" l="1"/>
  <c r="C55" i="1"/>
  <c r="D55" i="1"/>
  <c r="D69" i="1" l="1"/>
  <c r="D70" i="1" s="1"/>
  <c r="G55" i="1"/>
  <c r="G56" i="1" l="1"/>
</calcChain>
</file>

<file path=xl/sharedStrings.xml><?xml version="1.0" encoding="utf-8"?>
<sst xmlns="http://schemas.openxmlformats.org/spreadsheetml/2006/main" count="3009" uniqueCount="154">
  <si>
    <t>Usage Category</t>
  </si>
  <si>
    <t>Low</t>
  </si>
  <si>
    <t>High</t>
  </si>
  <si>
    <t>Rate ($/kWh)</t>
  </si>
  <si>
    <t>Baseline</t>
  </si>
  <si>
    <t>Tier 1</t>
  </si>
  <si>
    <t>101% - 400% of Baseline</t>
  </si>
  <si>
    <t>Tier 2</t>
  </si>
  <si>
    <t>&gt;400% of Baseline</t>
  </si>
  <si>
    <t>Tier 3</t>
  </si>
  <si>
    <t>Minimum Charge Rate ($ per meter per day)</t>
  </si>
  <si>
    <t>$ per meter per day</t>
  </si>
  <si>
    <t>Basic</t>
  </si>
  <si>
    <t>All-Electric</t>
  </si>
  <si>
    <t>Summer</t>
  </si>
  <si>
    <t>Winter</t>
  </si>
  <si>
    <t>Tier I</t>
  </si>
  <si>
    <t>P</t>
  </si>
  <si>
    <t>Q</t>
  </si>
  <si>
    <t>R</t>
  </si>
  <si>
    <t>S</t>
  </si>
  <si>
    <t>T</t>
  </si>
  <si>
    <t>V</t>
  </si>
  <si>
    <t>W</t>
  </si>
  <si>
    <t>X</t>
  </si>
  <si>
    <t>Y</t>
  </si>
  <si>
    <t>Z</t>
  </si>
  <si>
    <t>Baseline Territory</t>
  </si>
  <si>
    <t>Tier I low</t>
  </si>
  <si>
    <t>Tier I high</t>
  </si>
  <si>
    <t>Tier II low</t>
  </si>
  <si>
    <t>Tier II high</t>
  </si>
  <si>
    <t>Tier III low</t>
  </si>
  <si>
    <t>Tier III high</t>
  </si>
  <si>
    <t>kWh/d</t>
  </si>
  <si>
    <t>kWh/mo</t>
  </si>
  <si>
    <t>Territory</t>
  </si>
  <si>
    <t xml:space="preserve">Billing Days </t>
  </si>
  <si>
    <r>
      <rPr>
        <sz val="12"/>
        <color theme="1"/>
        <rFont val="Calibri"/>
        <family val="2"/>
        <scheme val="minor"/>
      </rPr>
      <t>*</t>
    </r>
    <r>
      <rPr>
        <sz val="11"/>
        <color indexed="12"/>
        <rFont val="Calibri"/>
        <family val="2"/>
      </rPr>
      <t xml:space="preserve"> customers having one gas and one electric service are counted as 2 open service agreements</t>
    </r>
  </si>
  <si>
    <t>MULTIPLE CLIMATE ZONES</t>
  </si>
  <si>
    <t xml:space="preserve">                      </t>
  </si>
  <si>
    <t>NOTES</t>
  </si>
  <si>
    <t>Percentage</t>
  </si>
  <si>
    <t>* Open
Service Agreements</t>
  </si>
  <si>
    <t>ZIPCODE</t>
  </si>
  <si>
    <t xml:space="preserve">RATE DATA ANALYSIS: DR3080 - All OPEN Residential Service Agreements as of 03/01/2014                                               </t>
  </si>
  <si>
    <t xml:space="preserve">Baseline territory </t>
  </si>
  <si>
    <t xml:space="preserve">Climate zone 2 </t>
  </si>
  <si>
    <t>Climate zone 1</t>
  </si>
  <si>
    <t>Select a Zip Code</t>
  </si>
  <si>
    <t xml:space="preserve">Total </t>
  </si>
  <si>
    <t>kWh / day</t>
  </si>
  <si>
    <t xml:space="preserve">Tier 1 </t>
  </si>
  <si>
    <t>Summer months: June through September</t>
  </si>
  <si>
    <t>E-6 Time-of-Use Periods</t>
  </si>
  <si>
    <t>Summer  (May-October)</t>
  </si>
  <si>
    <t>Peak:</t>
  </si>
  <si>
    <t>1:00 pm to 7:00 pm</t>
  </si>
  <si>
    <t>Monday through Friday</t>
  </si>
  <si>
    <t>Partial-Peak:</t>
  </si>
  <si>
    <t>10:00 am to 1:00 pm</t>
  </si>
  <si>
    <t>7:00 pm to 9:00 pm</t>
  </si>
  <si>
    <t>5:00 pm to 8:00 pm</t>
  </si>
  <si>
    <t>Saturday and Sunday</t>
  </si>
  <si>
    <t>Off-Peak:</t>
  </si>
  <si>
    <t>All Other times including Holidays</t>
  </si>
  <si>
    <t>Winter  (November-April)</t>
  </si>
  <si>
    <t>Partial Peak:</t>
  </si>
  <si>
    <t>Including Holidays</t>
  </si>
  <si>
    <t>Holidays:</t>
  </si>
  <si>
    <t>Holidays' for the purposes of this Rate Schedule are New Year's Day, President's Day,</t>
  </si>
  <si>
    <t>Memorial Day, Independence Day, Labor Day, Veterans Day, Thanksgiving Day, and</t>
  </si>
  <si>
    <t>Christmas Day.  The dates will be those on which the holidays are legally observed.</t>
  </si>
  <si>
    <t xml:space="preserve">Effective January 1, 2019 - Present </t>
  </si>
  <si>
    <t>E-TOU, E-TOU-C and E-TOU-D Time Periods</t>
  </si>
  <si>
    <t>Summer  (June-September)</t>
  </si>
  <si>
    <t>3:00 pm to 8:00 pm</t>
  </si>
  <si>
    <t>Monday-Friday</t>
  </si>
  <si>
    <t>All other times including Holidays</t>
  </si>
  <si>
    <t>Winter  (October-May)</t>
  </si>
  <si>
    <t>4:00 pm to 9:00 pm</t>
  </si>
  <si>
    <r>
      <t xml:space="preserve">E-TOU-C </t>
    </r>
    <r>
      <rPr>
        <sz val="10"/>
        <rFont val="Arial"/>
        <family val="2"/>
      </rPr>
      <t>(previously E-TOU-C3)</t>
    </r>
  </si>
  <si>
    <t>All Days</t>
  </si>
  <si>
    <t xml:space="preserve">All other times </t>
  </si>
  <si>
    <r>
      <rPr>
        <b/>
        <sz val="10"/>
        <color indexed="10"/>
        <rFont val="Arial"/>
        <family val="2"/>
      </rPr>
      <t>NEW</t>
    </r>
    <r>
      <rPr>
        <b/>
        <sz val="10"/>
        <rFont val="Arial"/>
        <family val="2"/>
      </rPr>
      <t xml:space="preserve"> E-TOU-D</t>
    </r>
  </si>
  <si>
    <t xml:space="preserve">Only for discount purposes </t>
  </si>
  <si>
    <r>
      <t xml:space="preserve">E-TOU </t>
    </r>
    <r>
      <rPr>
        <b/>
        <u/>
        <sz val="10"/>
        <rFont val="Arial"/>
        <family val="2"/>
      </rPr>
      <t>Option B</t>
    </r>
    <r>
      <rPr>
        <b/>
        <sz val="10"/>
        <rFont val="Arial"/>
        <family val="2"/>
      </rPr>
      <t xml:space="preserve"> </t>
    </r>
    <r>
      <rPr>
        <b/>
        <sz val="12"/>
        <rFont val="Arial"/>
        <family val="2"/>
      </rPr>
      <t xml:space="preserve">NO BASE ALLOWANCE ON THIS PLAN </t>
    </r>
  </si>
  <si>
    <r>
      <t xml:space="preserve">E-TOU </t>
    </r>
    <r>
      <rPr>
        <b/>
        <u/>
        <sz val="10"/>
        <rFont val="Arial"/>
        <family val="2"/>
      </rPr>
      <t>Option A</t>
    </r>
    <r>
      <rPr>
        <b/>
        <sz val="10"/>
        <rFont val="Arial"/>
        <family val="2"/>
      </rPr>
      <t xml:space="preserve"> </t>
    </r>
  </si>
  <si>
    <t>Rate $/kWh</t>
  </si>
  <si>
    <t>Bill</t>
  </si>
  <si>
    <t>PG&amp;E website</t>
  </si>
  <si>
    <t>Hour start</t>
  </si>
  <si>
    <t xml:space="preserve">Hour end </t>
  </si>
  <si>
    <t>Date</t>
  </si>
  <si>
    <t>`</t>
  </si>
  <si>
    <t>kWh</t>
  </si>
  <si>
    <t xml:space="preserve">PG&amp;E Residential Tiered Rate Design </t>
  </si>
  <si>
    <t>source: https://www.pge.com/tariffs/Res_Inclu_TOU_200301-200331.xlsx</t>
  </si>
  <si>
    <t xml:space="preserve">Baseline Territory </t>
  </si>
  <si>
    <t xml:space="preserve">Billing days </t>
  </si>
  <si>
    <t xml:space="preserve">Start Date </t>
  </si>
  <si>
    <t xml:space="preserve">Start Day </t>
  </si>
  <si>
    <t xml:space="preserve">End Day </t>
  </si>
  <si>
    <t xml:space="preserve">Type </t>
  </si>
  <si>
    <t>WinterBasic</t>
  </si>
  <si>
    <t>SummerAll-Electric</t>
  </si>
  <si>
    <t>WinterAll-Electric</t>
  </si>
  <si>
    <t>SummerBasic</t>
  </si>
  <si>
    <t xml:space="preserve">Daily Allowance </t>
  </si>
  <si>
    <t>Daily Avg. Consumption kWh</t>
  </si>
  <si>
    <t xml:space="preserve">Daily Usage </t>
  </si>
  <si>
    <t xml:space="preserve">Monthly Usage </t>
  </si>
  <si>
    <t xml:space="preserve">Cost </t>
  </si>
  <si>
    <t xml:space="preserve">Billing Cycle Allowance </t>
  </si>
  <si>
    <t>Monthly Usage kWh</t>
  </si>
  <si>
    <t>Monthly Expenditure</t>
  </si>
  <si>
    <t>Daily energy Total =</t>
  </si>
  <si>
    <t xml:space="preserve">Monthly energy Total = </t>
  </si>
  <si>
    <t xml:space="preserve">Total Electricity Bill </t>
  </si>
  <si>
    <t>Meter monthly Charges</t>
  </si>
  <si>
    <t xml:space="preserve">Energy monthly Charges </t>
  </si>
  <si>
    <t>Billing cycle w/o discounts</t>
  </si>
  <si>
    <t xml:space="preserve">End Date </t>
  </si>
  <si>
    <t xml:space="preserve">Billing Start Season </t>
  </si>
  <si>
    <t>Billing End Season</t>
  </si>
  <si>
    <t>Baseline End kWh/d</t>
  </si>
  <si>
    <t>Baseline Start kWh</t>
  </si>
  <si>
    <t xml:space="preserve">Billing Cycle Initial  </t>
  </si>
  <si>
    <t xml:space="preserve">Daily Allowance Billing Initial </t>
  </si>
  <si>
    <t>Daily Allowance Billing Final</t>
  </si>
  <si>
    <t>Billing Cycle Final</t>
  </si>
  <si>
    <t xml:space="preserve">Energy Charges with no Season Change </t>
  </si>
  <si>
    <t xml:space="preserve">No season Change </t>
  </si>
  <si>
    <t xml:space="preserve">Season Change </t>
  </si>
  <si>
    <t>USER INPUT</t>
  </si>
  <si>
    <t xml:space="preserve">USER SELECTION </t>
  </si>
  <si>
    <t xml:space="preserve">Energy Charges with Season Change </t>
  </si>
  <si>
    <t>Daily Usage initial</t>
  </si>
  <si>
    <t>Partial Initial Cost</t>
  </si>
  <si>
    <t>Cost Winter portion=</t>
  </si>
  <si>
    <t>Daily Usage Final</t>
  </si>
  <si>
    <t xml:space="preserve">Final portion Cost </t>
  </si>
  <si>
    <t xml:space="preserve">Initial portion Cost </t>
  </si>
  <si>
    <t>Partial Final Cost</t>
  </si>
  <si>
    <t xml:space="preserve">Monthly Usage with season change </t>
  </si>
  <si>
    <t xml:space="preserve">SCE Residential Tiered Rate Design </t>
  </si>
  <si>
    <t>source: https://www.sce.com/residential/rates/Standard-Residential-Rate-Plan</t>
  </si>
  <si>
    <t xml:space="preserve">SDG&amp;E Residential Tiered Rate Design </t>
  </si>
  <si>
    <t>source: https://www.sdge.com/residential/pricing-plans/about-our-pricing-plans/standard-rate-plan</t>
  </si>
  <si>
    <t xml:space="preserve">Coastal </t>
  </si>
  <si>
    <t xml:space="preserve">Inland </t>
  </si>
  <si>
    <t xml:space="preserve">Mountain </t>
  </si>
  <si>
    <t>Desert</t>
  </si>
  <si>
    <t xml:space="preserve">Caveat: Calculations for a 30 day billing cycle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</si>
</sst>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8" formatCode="&quot;$&quot;#,##0.00_);[Red]\(&quot;$&quot;#,##0.00\)"/>
    <numFmt numFmtId="43" formatCode="_(* #,##0.00_);_(* \(#,##0.00\);_(* &quot;-&quot;??_);_(@_)"/>
    <numFmt numFmtId="164" formatCode="&quot;$&quot;#,##0.00000_);[Red]\(&quot;$&quot;#,##0.00000\)"/>
    <numFmt numFmtId="165" formatCode="0.0"/>
    <numFmt numFmtId="166" formatCode="&quot;$&quot;#,##0.000_);[Red]\(&quot;$&quot;#,##0.000\)"/>
    <numFmt numFmtId="167" formatCode="_(* #,##0_);_(* \(#,##0\);_(* &quot;-&quot;??_);_(@_)"/>
    <numFmt numFmtId="168" formatCode="&quot;$&quot;#,##0.00"/>
    <numFmt numFmtId="169" formatCode="&quot;$&quot;#,##0.000"/>
    <numFmt numFmtId="170" formatCode="[$-409]d\-mmm\-yy;@"/>
    <numFmt numFmtId="172" formatCode="[$-409]d\-mmm;@"/>
    <numFmt numFmtId="183" formatCode="[$-409]mmm\-yy;@"/>
    <numFmt numFmtId="184" formatCode="0.000"/>
  </numFmts>
  <fonts count="34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0"/>
      <name val="Verdana"/>
      <family val="2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name val="Verdana"/>
      <family val="2"/>
    </font>
    <font>
      <sz val="11"/>
      <color rgb="FF0000CC"/>
      <name val="Calibri"/>
      <family val="2"/>
      <scheme val="minor"/>
    </font>
    <font>
      <sz val="11"/>
      <color indexed="12"/>
      <name val="Calibri"/>
      <family val="2"/>
    </font>
    <font>
      <b/>
      <sz val="11"/>
      <color rgb="FF000000"/>
      <name val="Calibri"/>
      <family val="2"/>
    </font>
    <font>
      <sz val="8"/>
      <name val="Calibri"/>
      <family val="2"/>
      <scheme val="minor"/>
    </font>
    <font>
      <sz val="14"/>
      <color theme="1"/>
      <name val="Verdana"/>
      <family val="2"/>
    </font>
    <font>
      <b/>
      <sz val="14"/>
      <color theme="1"/>
      <name val="Verdana"/>
      <family val="2"/>
    </font>
    <font>
      <b/>
      <sz val="14"/>
      <name val="Verdana"/>
      <family val="2"/>
    </font>
    <font>
      <b/>
      <sz val="1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i/>
      <sz val="14"/>
      <color theme="1"/>
      <name val="Calibri"/>
      <family val="2"/>
      <scheme val="minor"/>
    </font>
    <font>
      <b/>
      <sz val="10"/>
      <name val="Arial"/>
      <family val="2"/>
    </font>
    <font>
      <b/>
      <u/>
      <sz val="10"/>
      <name val="Arial"/>
      <family val="2"/>
    </font>
    <font>
      <sz val="10"/>
      <name val="Arial"/>
      <family val="2"/>
    </font>
    <font>
      <b/>
      <sz val="12"/>
      <name val="Arial"/>
      <family val="2"/>
    </font>
    <font>
      <b/>
      <sz val="10"/>
      <color indexed="10"/>
      <name val="Arial"/>
      <family val="2"/>
    </font>
    <font>
      <sz val="14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color theme="1"/>
      <name val="Verdana"/>
      <family val="2"/>
    </font>
    <font>
      <sz val="12"/>
      <color theme="1"/>
      <name val="Verdana"/>
      <family val="2"/>
    </font>
    <font>
      <b/>
      <sz val="16"/>
      <color rgb="FF383838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sz val="16"/>
      <name val="Calibri"/>
      <family val="2"/>
      <scheme val="minor"/>
    </font>
    <font>
      <sz val="16"/>
      <color theme="1"/>
      <name val="Consolas"/>
      <family val="2"/>
    </font>
    <font>
      <sz val="18"/>
      <color rgb="FFFF0000"/>
      <name val="Calibri"/>
      <family val="2"/>
      <scheme val="minor"/>
    </font>
    <font>
      <sz val="16"/>
      <color rgb="FFFF0000"/>
      <name val="Calibri"/>
      <family val="2"/>
      <scheme val="minor"/>
    </font>
    <font>
      <sz val="14"/>
      <color theme="1"/>
      <name val="Times New Roman"/>
      <family val="1"/>
    </font>
  </fonts>
  <fills count="17">
    <fill>
      <patternFill patternType="none"/>
    </fill>
    <fill>
      <patternFill patternType="gray125"/>
    </fill>
    <fill>
      <patternFill patternType="solid">
        <fgColor rgb="FFC4D79B"/>
        <bgColor rgb="FF000000"/>
      </patternFill>
    </fill>
    <fill>
      <patternFill patternType="solid">
        <fgColor rgb="FFFFF42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E1FFE1"/>
        <bgColor indexed="64"/>
      </patternFill>
    </fill>
    <fill>
      <patternFill patternType="solid">
        <fgColor rgb="FFC0C0C0"/>
        <bgColor rgb="FF000000"/>
      </patternFill>
    </fill>
    <fill>
      <patternFill patternType="solid">
        <fgColor rgb="FF00B0F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19" fillId="0" borderId="0"/>
  </cellStyleXfs>
  <cellXfs count="219">
    <xf numFmtId="0" fontId="0" fillId="0" borderId="0" xfId="0"/>
    <xf numFmtId="164" fontId="0" fillId="0" borderId="0" xfId="0" applyNumberFormat="1"/>
    <xf numFmtId="0" fontId="4" fillId="0" borderId="0" xfId="0" applyFont="1"/>
    <xf numFmtId="165" fontId="4" fillId="0" borderId="1" xfId="0" applyNumberFormat="1" applyFont="1" applyBorder="1"/>
    <xf numFmtId="0" fontId="5" fillId="0" borderId="1" xfId="0" applyFont="1" applyBorder="1" applyAlignment="1">
      <alignment horizontal="center" vertical="center"/>
    </xf>
    <xf numFmtId="165" fontId="4" fillId="0" borderId="1" xfId="0" applyNumberFormat="1" applyFont="1" applyFill="1" applyBorder="1"/>
    <xf numFmtId="0" fontId="6" fillId="0" borderId="0" xfId="0" applyFont="1" applyAlignment="1"/>
    <xf numFmtId="0" fontId="0" fillId="0" borderId="0" xfId="0" applyFont="1"/>
    <xf numFmtId="0" fontId="2" fillId="0" borderId="0" xfId="0" applyFont="1"/>
    <xf numFmtId="0" fontId="2" fillId="0" borderId="1" xfId="0" applyFont="1" applyBorder="1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2" fillId="0" borderId="0" xfId="2" applyNumberFormat="1" applyFont="1" applyFill="1" applyBorder="1" applyAlignment="1">
      <alignment horizontal="center" vertical="center"/>
    </xf>
    <xf numFmtId="0" fontId="0" fillId="0" borderId="0" xfId="0" applyFill="1"/>
    <xf numFmtId="0" fontId="7" fillId="0" borderId="0" xfId="0" applyFont="1"/>
    <xf numFmtId="0" fontId="0" fillId="0" borderId="1" xfId="0" applyBorder="1"/>
    <xf numFmtId="0" fontId="9" fillId="0" borderId="0" xfId="0" applyFont="1" applyAlignment="1">
      <alignment wrapText="1"/>
    </xf>
    <xf numFmtId="0" fontId="9" fillId="2" borderId="1" xfId="0" applyFont="1" applyFill="1" applyBorder="1" applyAlignment="1">
      <alignment horizontal="center" vertical="center" wrapText="1"/>
    </xf>
    <xf numFmtId="167" fontId="9" fillId="2" borderId="1" xfId="1" applyNumberFormat="1" applyFont="1" applyFill="1" applyBorder="1" applyAlignment="1">
      <alignment horizontal="center" vertical="center" wrapText="1"/>
    </xf>
    <xf numFmtId="0" fontId="9" fillId="0" borderId="0" xfId="0" applyFont="1"/>
    <xf numFmtId="0" fontId="2" fillId="3" borderId="1" xfId="0" applyFont="1" applyFill="1" applyBorder="1" applyAlignment="1">
      <alignment vertical="center"/>
    </xf>
    <xf numFmtId="0" fontId="5" fillId="0" borderId="0" xfId="0" applyFont="1" applyFill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11" fillId="0" borderId="1" xfId="0" applyFont="1" applyBorder="1" applyAlignment="1">
      <alignment horizontal="right"/>
    </xf>
    <xf numFmtId="0" fontId="0" fillId="0" borderId="0" xfId="0" applyFill="1" applyAlignment="1">
      <alignment horizontal="right"/>
    </xf>
    <xf numFmtId="165" fontId="0" fillId="0" borderId="0" xfId="0" applyNumberFormat="1" applyFill="1"/>
    <xf numFmtId="0" fontId="3" fillId="0" borderId="0" xfId="0" applyFont="1" applyFill="1"/>
    <xf numFmtId="0" fontId="4" fillId="0" borderId="1" xfId="0" applyFont="1" applyBorder="1" applyAlignment="1">
      <alignment horizontal="center"/>
    </xf>
    <xf numFmtId="164" fontId="4" fillId="0" borderId="0" xfId="0" applyNumberFormat="1" applyFont="1"/>
    <xf numFmtId="0" fontId="13" fillId="0" borderId="0" xfId="0" applyFont="1" applyFill="1" applyBorder="1" applyAlignment="1">
      <alignment horizontal="center"/>
    </xf>
    <xf numFmtId="0" fontId="5" fillId="4" borderId="1" xfId="0" applyFont="1" applyFill="1" applyBorder="1" applyAlignment="1">
      <alignment horizontal="right"/>
    </xf>
    <xf numFmtId="0" fontId="0" fillId="0" borderId="0" xfId="0" applyBorder="1"/>
    <xf numFmtId="0" fontId="0" fillId="0" borderId="0" xfId="0" applyFill="1" applyBorder="1"/>
    <xf numFmtId="0" fontId="5" fillId="0" borderId="1" xfId="0" applyFont="1" applyFill="1" applyBorder="1" applyAlignment="1">
      <alignment horizontal="center" vertical="center"/>
    </xf>
    <xf numFmtId="0" fontId="15" fillId="0" borderId="1" xfId="0" applyFont="1" applyBorder="1" applyAlignment="1">
      <alignment horizontal="center"/>
    </xf>
    <xf numFmtId="0" fontId="5" fillId="0" borderId="0" xfId="0" applyFont="1" applyBorder="1" applyAlignment="1">
      <alignment horizontal="center" vertical="center"/>
    </xf>
    <xf numFmtId="165" fontId="4" fillId="0" borderId="0" xfId="0" applyNumberFormat="1" applyFont="1" applyBorder="1"/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165" fontId="4" fillId="0" borderId="1" xfId="0" applyNumberFormat="1" applyFont="1" applyBorder="1" applyAlignment="1">
      <alignment horizontal="center"/>
    </xf>
    <xf numFmtId="165" fontId="4" fillId="0" borderId="1" xfId="0" applyNumberFormat="1" applyFont="1" applyFill="1" applyBorder="1" applyAlignment="1">
      <alignment horizontal="center"/>
    </xf>
    <xf numFmtId="0" fontId="16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17" fillId="0" borderId="0" xfId="0" applyFont="1"/>
    <xf numFmtId="0" fontId="17" fillId="0" borderId="6" xfId="0" applyFont="1" applyBorder="1"/>
    <xf numFmtId="0" fontId="17" fillId="0" borderId="8" xfId="0" applyFont="1" applyBorder="1"/>
    <xf numFmtId="165" fontId="0" fillId="0" borderId="1" xfId="0" applyNumberFormat="1" applyBorder="1" applyAlignment="1">
      <alignment horizontal="center"/>
    </xf>
    <xf numFmtId="0" fontId="2" fillId="0" borderId="0" xfId="0" applyFont="1" applyFill="1" applyBorder="1" applyAlignment="1">
      <alignment horizontal="center"/>
    </xf>
    <xf numFmtId="0" fontId="17" fillId="0" borderId="0" xfId="0" applyFont="1" applyBorder="1"/>
    <xf numFmtId="0" fontId="17" fillId="0" borderId="13" xfId="3" applyFont="1" applyBorder="1" applyAlignment="1">
      <alignment vertical="center"/>
    </xf>
    <xf numFmtId="0" fontId="19" fillId="0" borderId="0" xfId="3" applyAlignment="1">
      <alignment vertical="center"/>
    </xf>
    <xf numFmtId="0" fontId="17" fillId="0" borderId="14" xfId="3" applyFont="1" applyBorder="1" applyAlignment="1">
      <alignment vertical="center"/>
    </xf>
    <xf numFmtId="0" fontId="18" fillId="0" borderId="0" xfId="3" applyFont="1" applyAlignment="1">
      <alignment vertical="center"/>
    </xf>
    <xf numFmtId="0" fontId="19" fillId="0" borderId="14" xfId="3" applyBorder="1" applyAlignment="1">
      <alignment vertical="center"/>
    </xf>
    <xf numFmtId="0" fontId="17" fillId="0" borderId="11" xfId="3" applyFont="1" applyBorder="1" applyAlignment="1">
      <alignment vertical="center"/>
    </xf>
    <xf numFmtId="0" fontId="19" fillId="0" borderId="7" xfId="3" applyBorder="1" applyAlignment="1">
      <alignment vertical="center"/>
    </xf>
    <xf numFmtId="0" fontId="17" fillId="0" borderId="12" xfId="3" applyFont="1" applyBorder="1" applyAlignment="1">
      <alignment vertical="center"/>
    </xf>
    <xf numFmtId="0" fontId="17" fillId="0" borderId="17" xfId="3" applyFont="1" applyBorder="1" applyAlignment="1">
      <alignment vertical="center"/>
    </xf>
    <xf numFmtId="0" fontId="19" fillId="0" borderId="4" xfId="3" applyBorder="1" applyAlignment="1">
      <alignment vertical="center"/>
    </xf>
    <xf numFmtId="0" fontId="17" fillId="0" borderId="18" xfId="3" applyFont="1" applyBorder="1" applyAlignment="1">
      <alignment vertical="center"/>
    </xf>
    <xf numFmtId="0" fontId="19" fillId="0" borderId="0" xfId="0" applyFont="1"/>
    <xf numFmtId="0" fontId="19" fillId="0" borderId="7" xfId="0" applyFont="1" applyBorder="1"/>
    <xf numFmtId="0" fontId="17" fillId="0" borderId="13" xfId="0" applyFont="1" applyBorder="1"/>
    <xf numFmtId="0" fontId="19" fillId="0" borderId="0" xfId="0" applyFont="1" applyBorder="1"/>
    <xf numFmtId="0" fontId="17" fillId="0" borderId="14" xfId="0" applyFont="1" applyBorder="1"/>
    <xf numFmtId="0" fontId="18" fillId="0" borderId="0" xfId="0" applyFont="1" applyBorder="1"/>
    <xf numFmtId="0" fontId="19" fillId="0" borderId="14" xfId="0" applyFont="1" applyBorder="1"/>
    <xf numFmtId="0" fontId="17" fillId="0" borderId="17" xfId="0" applyFont="1" applyBorder="1"/>
    <xf numFmtId="0" fontId="19" fillId="0" borderId="4" xfId="0" applyFont="1" applyBorder="1"/>
    <xf numFmtId="0" fontId="19" fillId="0" borderId="18" xfId="0" applyFont="1" applyBorder="1"/>
    <xf numFmtId="0" fontId="17" fillId="0" borderId="19" xfId="0" applyFont="1" applyBorder="1"/>
    <xf numFmtId="0" fontId="18" fillId="0" borderId="20" xfId="0" applyFont="1" applyBorder="1"/>
    <xf numFmtId="0" fontId="19" fillId="0" borderId="20" xfId="0" applyFont="1" applyBorder="1"/>
    <xf numFmtId="0" fontId="17" fillId="0" borderId="21" xfId="0" applyFont="1" applyBorder="1"/>
    <xf numFmtId="0" fontId="6" fillId="0" borderId="0" xfId="0" applyFont="1" applyBorder="1" applyAlignment="1"/>
    <xf numFmtId="0" fontId="5" fillId="0" borderId="0" xfId="0" applyFont="1" applyBorder="1" applyAlignment="1">
      <alignment vertical="center"/>
    </xf>
    <xf numFmtId="168" fontId="0" fillId="0" borderId="0" xfId="0" applyNumberFormat="1"/>
    <xf numFmtId="0" fontId="2" fillId="0" borderId="0" xfId="0" applyFont="1" applyFill="1" applyAlignment="1">
      <alignment horizontal="center"/>
    </xf>
    <xf numFmtId="169" fontId="0" fillId="0" borderId="0" xfId="0" applyNumberFormat="1" applyFill="1"/>
    <xf numFmtId="168" fontId="0" fillId="0" borderId="0" xfId="0" applyNumberFormat="1" applyFill="1"/>
    <xf numFmtId="168" fontId="5" fillId="0" borderId="0" xfId="0" applyNumberFormat="1" applyFont="1" applyFill="1" applyBorder="1"/>
    <xf numFmtId="18" fontId="24" fillId="11" borderId="1" xfId="0" applyNumberFormat="1" applyFont="1" applyFill="1" applyBorder="1"/>
    <xf numFmtId="18" fontId="6" fillId="11" borderId="1" xfId="0" applyNumberFormat="1" applyFont="1" applyFill="1" applyBorder="1" applyAlignment="1"/>
    <xf numFmtId="18" fontId="24" fillId="5" borderId="1" xfId="0" applyNumberFormat="1" applyFont="1" applyFill="1" applyBorder="1"/>
    <xf numFmtId="18" fontId="6" fillId="5" borderId="1" xfId="0" applyNumberFormat="1" applyFont="1" applyFill="1" applyBorder="1" applyAlignment="1"/>
    <xf numFmtId="0" fontId="24" fillId="12" borderId="1" xfId="0" applyFont="1" applyFill="1" applyBorder="1" applyAlignment="1">
      <alignment horizontal="center"/>
    </xf>
    <xf numFmtId="0" fontId="23" fillId="12" borderId="1" xfId="0" applyFont="1" applyFill="1" applyBorder="1" applyAlignment="1">
      <alignment horizontal="right"/>
    </xf>
    <xf numFmtId="15" fontId="25" fillId="0" borderId="1" xfId="0" applyNumberFormat="1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25" fillId="0" borderId="1" xfId="0" applyFont="1" applyBorder="1" applyAlignment="1">
      <alignment horizontal="center"/>
    </xf>
    <xf numFmtId="168" fontId="25" fillId="0" borderId="1" xfId="0" applyNumberFormat="1" applyFont="1" applyBorder="1" applyAlignment="1">
      <alignment horizontal="center"/>
    </xf>
    <xf numFmtId="0" fontId="15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13" fillId="0" borderId="0" xfId="0" applyFont="1" applyAlignment="1"/>
    <xf numFmtId="9" fontId="4" fillId="0" borderId="1" xfId="2" applyFont="1" applyBorder="1" applyAlignment="1">
      <alignment horizontal="center" vertical="center"/>
    </xf>
    <xf numFmtId="164" fontId="4" fillId="0" borderId="1" xfId="0" applyNumberFormat="1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5" fillId="13" borderId="1" xfId="0" applyFont="1" applyFill="1" applyBorder="1" applyAlignment="1">
      <alignment horizontal="center"/>
    </xf>
    <xf numFmtId="164" fontId="15" fillId="13" borderId="1" xfId="0" applyNumberFormat="1" applyFont="1" applyFill="1" applyBorder="1" applyAlignment="1">
      <alignment horizontal="center"/>
    </xf>
    <xf numFmtId="170" fontId="15" fillId="0" borderId="1" xfId="0" applyNumberFormat="1" applyFont="1" applyBorder="1" applyAlignment="1">
      <alignment horizontal="center"/>
    </xf>
    <xf numFmtId="0" fontId="26" fillId="0" borderId="1" xfId="0" applyFont="1" applyBorder="1" applyAlignment="1">
      <alignment horizontal="center"/>
    </xf>
    <xf numFmtId="164" fontId="2" fillId="0" borderId="0" xfId="0" applyNumberFormat="1" applyFont="1" applyAlignment="1">
      <alignment horizontal="center"/>
    </xf>
    <xf numFmtId="0" fontId="15" fillId="0" borderId="0" xfId="0" applyFont="1"/>
    <xf numFmtId="0" fontId="4" fillId="0" borderId="0" xfId="0" applyFont="1" applyFill="1" applyBorder="1"/>
    <xf numFmtId="165" fontId="4" fillId="0" borderId="0" xfId="0" applyNumberFormat="1" applyFont="1" applyFill="1" applyBorder="1"/>
    <xf numFmtId="0" fontId="0" fillId="0" borderId="0" xfId="0" applyFill="1" applyBorder="1" applyAlignment="1">
      <alignment horizontal="center"/>
    </xf>
    <xf numFmtId="164" fontId="0" fillId="0" borderId="0" xfId="0" applyNumberFormat="1" applyFill="1" applyBorder="1"/>
    <xf numFmtId="0" fontId="5" fillId="0" borderId="1" xfId="0" applyFont="1" applyBorder="1" applyAlignment="1">
      <alignment horizontal="center"/>
    </xf>
    <xf numFmtId="0" fontId="5" fillId="0" borderId="0" xfId="0" applyFont="1" applyFill="1" applyBorder="1" applyAlignment="1">
      <alignment horizontal="right"/>
    </xf>
    <xf numFmtId="0" fontId="5" fillId="0" borderId="1" xfId="0" applyFont="1" applyFill="1" applyBorder="1" applyAlignment="1">
      <alignment horizontal="center"/>
    </xf>
    <xf numFmtId="0" fontId="4" fillId="0" borderId="0" xfId="0" applyFont="1" applyFill="1" applyBorder="1" applyAlignment="1">
      <alignment horizontal="center"/>
    </xf>
    <xf numFmtId="0" fontId="15" fillId="0" borderId="0" xfId="0" applyFont="1" applyFill="1" applyBorder="1" applyAlignment="1">
      <alignment horizontal="center"/>
    </xf>
    <xf numFmtId="0" fontId="27" fillId="0" borderId="0" xfId="0" applyFont="1" applyFill="1" applyBorder="1" applyAlignment="1">
      <alignment horizontal="center"/>
    </xf>
    <xf numFmtId="0" fontId="23" fillId="0" borderId="1" xfId="0" applyFont="1" applyBorder="1" applyAlignment="1">
      <alignment horizontal="center"/>
    </xf>
    <xf numFmtId="164" fontId="4" fillId="0" borderId="0" xfId="0" applyNumberFormat="1" applyFont="1" applyFill="1" applyBorder="1"/>
    <xf numFmtId="0" fontId="15" fillId="0" borderId="0" xfId="0" applyNumberFormat="1" applyFont="1" applyFill="1" applyBorder="1" applyAlignment="1">
      <alignment horizontal="center"/>
    </xf>
    <xf numFmtId="0" fontId="15" fillId="0" borderId="1" xfId="0" applyFont="1" applyFill="1" applyBorder="1" applyAlignment="1">
      <alignment horizontal="center"/>
    </xf>
    <xf numFmtId="164" fontId="15" fillId="0" borderId="1" xfId="0" applyNumberFormat="1" applyFont="1" applyFill="1" applyBorder="1" applyAlignment="1">
      <alignment horizontal="center"/>
    </xf>
    <xf numFmtId="0" fontId="15" fillId="0" borderId="1" xfId="0" applyNumberFormat="1" applyFont="1" applyFill="1" applyBorder="1" applyAlignment="1">
      <alignment horizontal="center"/>
    </xf>
    <xf numFmtId="8" fontId="15" fillId="0" borderId="1" xfId="0" applyNumberFormat="1" applyFont="1" applyFill="1" applyBorder="1" applyAlignment="1">
      <alignment horizontal="center"/>
    </xf>
    <xf numFmtId="164" fontId="15" fillId="0" borderId="22" xfId="0" applyNumberFormat="1" applyFont="1" applyFill="1" applyBorder="1" applyAlignment="1">
      <alignment horizontal="center"/>
    </xf>
    <xf numFmtId="0" fontId="0" fillId="0" borderId="0" xfId="0" applyFill="1" applyBorder="1" applyAlignment="1">
      <alignment horizontal="right"/>
    </xf>
    <xf numFmtId="0" fontId="4" fillId="0" borderId="0" xfId="0" applyFont="1" applyFill="1" applyBorder="1" applyAlignment="1">
      <alignment horizontal="right"/>
    </xf>
    <xf numFmtId="8" fontId="0" fillId="0" borderId="0" xfId="0" applyNumberFormat="1" applyFill="1" applyBorder="1"/>
    <xf numFmtId="8" fontId="4" fillId="0" borderId="0" xfId="0" applyNumberFormat="1" applyFont="1" applyFill="1" applyBorder="1"/>
    <xf numFmtId="0" fontId="2" fillId="0" borderId="0" xfId="0" applyFont="1" applyFill="1" applyBorder="1"/>
    <xf numFmtId="0" fontId="23" fillId="0" borderId="0" xfId="0" applyFont="1" applyFill="1" applyBorder="1"/>
    <xf numFmtId="0" fontId="23" fillId="5" borderId="1" xfId="0" applyFont="1" applyFill="1" applyBorder="1" applyAlignment="1">
      <alignment horizontal="right"/>
    </xf>
    <xf numFmtId="8" fontId="23" fillId="5" borderId="1" xfId="0" applyNumberFormat="1" applyFont="1" applyFill="1" applyBorder="1"/>
    <xf numFmtId="0" fontId="4" fillId="0" borderId="1" xfId="0" applyFont="1" applyFill="1" applyBorder="1" applyAlignment="1">
      <alignment horizontal="center"/>
    </xf>
    <xf numFmtId="0" fontId="27" fillId="0" borderId="3" xfId="0" applyFont="1" applyFill="1" applyBorder="1" applyAlignment="1">
      <alignment horizontal="center"/>
    </xf>
    <xf numFmtId="8" fontId="2" fillId="0" borderId="0" xfId="2" applyNumberFormat="1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right"/>
    </xf>
    <xf numFmtId="0" fontId="11" fillId="0" borderId="0" xfId="0" applyFont="1" applyFill="1" applyBorder="1" applyAlignment="1">
      <alignment horizontal="right"/>
    </xf>
    <xf numFmtId="166" fontId="4" fillId="0" borderId="0" xfId="0" applyNumberFormat="1" applyFont="1" applyFill="1" applyBorder="1"/>
    <xf numFmtId="0" fontId="4" fillId="0" borderId="0" xfId="0" applyNumberFormat="1" applyFont="1" applyFill="1" applyBorder="1"/>
    <xf numFmtId="166" fontId="0" fillId="0" borderId="0" xfId="0" applyNumberFormat="1" applyFill="1" applyBorder="1"/>
    <xf numFmtId="0" fontId="0" fillId="0" borderId="0" xfId="0" applyNumberFormat="1" applyFill="1" applyBorder="1"/>
    <xf numFmtId="16" fontId="0" fillId="0" borderId="0" xfId="0" applyNumberFormat="1" applyFill="1" applyBorder="1"/>
    <xf numFmtId="0" fontId="28" fillId="0" borderId="0" xfId="0" applyFont="1" applyAlignment="1">
      <alignment horizontal="left"/>
    </xf>
    <xf numFmtId="8" fontId="14" fillId="0" borderId="1" xfId="2" applyNumberFormat="1" applyFont="1" applyFill="1" applyBorder="1" applyAlignment="1">
      <alignment horizontal="center" vertical="center"/>
    </xf>
    <xf numFmtId="0" fontId="14" fillId="0" borderId="0" xfId="0" applyFont="1" applyBorder="1"/>
    <xf numFmtId="8" fontId="14" fillId="0" borderId="0" xfId="2" applyNumberFormat="1" applyFont="1" applyFill="1" applyBorder="1" applyAlignment="1">
      <alignment horizontal="center" vertical="center"/>
    </xf>
    <xf numFmtId="170" fontId="0" fillId="0" borderId="0" xfId="0" applyNumberFormat="1" applyFill="1" applyBorder="1" applyAlignment="1">
      <alignment horizontal="center"/>
    </xf>
    <xf numFmtId="170" fontId="0" fillId="0" borderId="0" xfId="0" applyNumberFormat="1" applyFill="1" applyBorder="1"/>
    <xf numFmtId="170" fontId="14" fillId="0" borderId="1" xfId="0" applyNumberFormat="1" applyFont="1" applyFill="1" applyBorder="1" applyAlignment="1">
      <alignment horizontal="center"/>
    </xf>
    <xf numFmtId="0" fontId="14" fillId="0" borderId="1" xfId="0" applyFont="1" applyFill="1" applyBorder="1" applyAlignment="1">
      <alignment horizontal="left"/>
    </xf>
    <xf numFmtId="0" fontId="14" fillId="0" borderId="1" xfId="0" applyFont="1" applyBorder="1" applyAlignment="1">
      <alignment horizontal="left"/>
    </xf>
    <xf numFmtId="0" fontId="14" fillId="0" borderId="1" xfId="0" applyNumberFormat="1" applyFont="1" applyFill="1" applyBorder="1" applyAlignment="1">
      <alignment horizontal="center"/>
    </xf>
    <xf numFmtId="0" fontId="14" fillId="0" borderId="0" xfId="0" applyFont="1" applyFill="1" applyBorder="1" applyAlignment="1">
      <alignment horizontal="right"/>
    </xf>
    <xf numFmtId="8" fontId="14" fillId="0" borderId="0" xfId="0" applyNumberFormat="1" applyFont="1" applyFill="1" applyBorder="1"/>
    <xf numFmtId="0" fontId="15" fillId="0" borderId="0" xfId="0" applyFont="1" applyBorder="1" applyAlignment="1">
      <alignment horizontal="center"/>
    </xf>
    <xf numFmtId="0" fontId="23" fillId="0" borderId="0" xfId="0" applyFont="1" applyBorder="1" applyAlignment="1">
      <alignment horizontal="center"/>
    </xf>
    <xf numFmtId="0" fontId="11" fillId="0" borderId="0" xfId="0" applyFont="1" applyBorder="1" applyAlignment="1">
      <alignment horizontal="right"/>
    </xf>
    <xf numFmtId="0" fontId="29" fillId="0" borderId="1" xfId="0" applyFont="1" applyFill="1" applyBorder="1" applyAlignment="1">
      <alignment horizontal="center"/>
    </xf>
    <xf numFmtId="0" fontId="15" fillId="0" borderId="0" xfId="0" applyFont="1" applyFill="1" applyAlignment="1">
      <alignment horizontal="center"/>
    </xf>
    <xf numFmtId="0" fontId="2" fillId="0" borderId="0" xfId="0" applyFont="1" applyFill="1" applyBorder="1" applyAlignment="1">
      <alignment horizontal="center"/>
    </xf>
    <xf numFmtId="0" fontId="4" fillId="0" borderId="0" xfId="0" applyFont="1" applyAlignment="1">
      <alignment horizontal="center"/>
    </xf>
    <xf numFmtId="0" fontId="13" fillId="0" borderId="0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5" fillId="0" borderId="0" xfId="0" applyFont="1" applyBorder="1" applyAlignment="1">
      <alignment horizontal="center"/>
    </xf>
    <xf numFmtId="0" fontId="15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2" fillId="0" borderId="4" xfId="0" applyFont="1" applyBorder="1" applyAlignment="1">
      <alignment horizontal="center"/>
    </xf>
    <xf numFmtId="0" fontId="17" fillId="10" borderId="2" xfId="0" applyFont="1" applyFill="1" applyBorder="1" applyAlignment="1">
      <alignment horizontal="center"/>
    </xf>
    <xf numFmtId="0" fontId="17" fillId="10" borderId="9" xfId="0" applyFont="1" applyFill="1" applyBorder="1" applyAlignment="1">
      <alignment horizontal="center"/>
    </xf>
    <xf numFmtId="0" fontId="17" fillId="10" borderId="10" xfId="0" applyFont="1" applyFill="1" applyBorder="1" applyAlignment="1">
      <alignment horizontal="center"/>
    </xf>
    <xf numFmtId="0" fontId="17" fillId="6" borderId="2" xfId="3" applyFont="1" applyFill="1" applyBorder="1" applyAlignment="1">
      <alignment horizontal="center" vertical="center"/>
    </xf>
    <xf numFmtId="0" fontId="17" fillId="6" borderId="9" xfId="3" applyFont="1" applyFill="1" applyBorder="1" applyAlignment="1">
      <alignment horizontal="center" vertical="center"/>
    </xf>
    <xf numFmtId="0" fontId="17" fillId="6" borderId="10" xfId="3" applyFont="1" applyFill="1" applyBorder="1" applyAlignment="1">
      <alignment horizontal="center" vertical="center"/>
    </xf>
    <xf numFmtId="0" fontId="17" fillId="7" borderId="11" xfId="3" applyFont="1" applyFill="1" applyBorder="1" applyAlignment="1">
      <alignment horizontal="left" vertical="center"/>
    </xf>
    <xf numFmtId="0" fontId="17" fillId="7" borderId="7" xfId="3" applyFont="1" applyFill="1" applyBorder="1" applyAlignment="1">
      <alignment horizontal="left" vertical="center"/>
    </xf>
    <xf numFmtId="0" fontId="17" fillId="7" borderId="12" xfId="3" applyFont="1" applyFill="1" applyBorder="1" applyAlignment="1">
      <alignment horizontal="left" vertical="center"/>
    </xf>
    <xf numFmtId="0" fontId="17" fillId="8" borderId="15" xfId="3" applyFont="1" applyFill="1" applyBorder="1" applyAlignment="1">
      <alignment horizontal="left" vertical="center"/>
    </xf>
    <xf numFmtId="0" fontId="17" fillId="8" borderId="5" xfId="3" applyFont="1" applyFill="1" applyBorder="1" applyAlignment="1">
      <alignment horizontal="left" vertical="center"/>
    </xf>
    <xf numFmtId="0" fontId="17" fillId="8" borderId="16" xfId="3" applyFont="1" applyFill="1" applyBorder="1" applyAlignment="1">
      <alignment horizontal="left" vertical="center"/>
    </xf>
    <xf numFmtId="0" fontId="17" fillId="9" borderId="15" xfId="3" applyFont="1" applyFill="1" applyBorder="1" applyAlignment="1">
      <alignment horizontal="left" vertical="center"/>
    </xf>
    <xf numFmtId="0" fontId="17" fillId="9" borderId="5" xfId="3" applyFont="1" applyFill="1" applyBorder="1" applyAlignment="1">
      <alignment horizontal="left" vertical="center"/>
    </xf>
    <xf numFmtId="0" fontId="17" fillId="9" borderId="16" xfId="3" applyFont="1" applyFill="1" applyBorder="1" applyAlignment="1">
      <alignment horizontal="left" vertical="center"/>
    </xf>
    <xf numFmtId="0" fontId="17" fillId="4" borderId="15" xfId="3" applyFont="1" applyFill="1" applyBorder="1" applyAlignment="1">
      <alignment horizontal="left" vertical="center"/>
    </xf>
    <xf numFmtId="0" fontId="17" fillId="4" borderId="5" xfId="3" applyFont="1" applyFill="1" applyBorder="1" applyAlignment="1">
      <alignment horizontal="left" vertical="center"/>
    </xf>
    <xf numFmtId="0" fontId="17" fillId="4" borderId="16" xfId="3" applyFont="1" applyFill="1" applyBorder="1" applyAlignment="1">
      <alignment horizontal="left" vertical="center"/>
    </xf>
    <xf numFmtId="168" fontId="23" fillId="12" borderId="1" xfId="0" applyNumberFormat="1" applyFont="1" applyFill="1" applyBorder="1" applyAlignment="1">
      <alignment horizontal="center"/>
    </xf>
    <xf numFmtId="0" fontId="0" fillId="0" borderId="0" xfId="0" applyFont="1" applyFill="1" applyAlignment="1">
      <alignment horizontal="right"/>
    </xf>
    <xf numFmtId="0" fontId="15" fillId="0" borderId="0" xfId="0" applyFont="1" applyFill="1"/>
    <xf numFmtId="0" fontId="4" fillId="0" borderId="0" xfId="0" applyFont="1" applyFill="1" applyAlignment="1">
      <alignment horizontal="center"/>
    </xf>
    <xf numFmtId="172" fontId="15" fillId="0" borderId="0" xfId="0" applyNumberFormat="1" applyFont="1" applyFill="1" applyAlignment="1">
      <alignment horizontal="center"/>
    </xf>
    <xf numFmtId="0" fontId="0" fillId="0" borderId="0" xfId="0" applyFont="1" applyFill="1" applyBorder="1" applyAlignment="1">
      <alignment horizontal="right"/>
    </xf>
    <xf numFmtId="0" fontId="30" fillId="0" borderId="1" xfId="0" applyFont="1" applyBorder="1" applyAlignment="1">
      <alignment horizontal="center"/>
    </xf>
    <xf numFmtId="183" fontId="15" fillId="13" borderId="1" xfId="0" applyNumberFormat="1" applyFont="1" applyFill="1" applyBorder="1" applyAlignment="1">
      <alignment horizontal="center"/>
    </xf>
    <xf numFmtId="0" fontId="5" fillId="0" borderId="0" xfId="0" applyFont="1" applyFill="1" applyBorder="1" applyAlignment="1">
      <alignment horizontal="center"/>
    </xf>
    <xf numFmtId="165" fontId="4" fillId="0" borderId="0" xfId="0" applyNumberFormat="1" applyFont="1" applyFill="1" applyBorder="1" applyAlignment="1">
      <alignment horizontal="center"/>
    </xf>
    <xf numFmtId="0" fontId="4" fillId="0" borderId="22" xfId="0" applyFont="1" applyBorder="1" applyAlignment="1">
      <alignment horizontal="center"/>
    </xf>
    <xf numFmtId="0" fontId="4" fillId="0" borderId="0" xfId="0" applyFont="1" applyFill="1" applyBorder="1" applyAlignment="1"/>
    <xf numFmtId="0" fontId="15" fillId="15" borderId="3" xfId="0" applyFont="1" applyFill="1" applyBorder="1" applyAlignment="1"/>
    <xf numFmtId="0" fontId="5" fillId="15" borderId="1" xfId="0" applyFont="1" applyFill="1" applyBorder="1" applyAlignment="1">
      <alignment horizontal="center"/>
    </xf>
    <xf numFmtId="0" fontId="5" fillId="16" borderId="1" xfId="0" applyFont="1" applyFill="1" applyBorder="1" applyAlignment="1">
      <alignment horizontal="center"/>
    </xf>
    <xf numFmtId="0" fontId="5" fillId="14" borderId="1" xfId="0" applyFont="1" applyFill="1" applyBorder="1" applyAlignment="1">
      <alignment horizontal="right"/>
    </xf>
    <xf numFmtId="0" fontId="32" fillId="0" borderId="0" xfId="0" applyFont="1" applyAlignment="1">
      <alignment horizontal="center"/>
    </xf>
    <xf numFmtId="9" fontId="4" fillId="0" borderId="0" xfId="2" applyFont="1" applyBorder="1" applyAlignment="1">
      <alignment horizontal="center" vertical="center"/>
    </xf>
    <xf numFmtId="164" fontId="4" fillId="0" borderId="0" xfId="0" applyNumberFormat="1" applyFont="1" applyBorder="1" applyAlignment="1">
      <alignment horizontal="center" vertical="center"/>
    </xf>
    <xf numFmtId="8" fontId="15" fillId="0" borderId="0" xfId="0" applyNumberFormat="1" applyFont="1" applyFill="1" applyBorder="1" applyAlignment="1">
      <alignment horizontal="center"/>
    </xf>
    <xf numFmtId="0" fontId="23" fillId="0" borderId="0" xfId="0" applyFont="1" applyFill="1" applyBorder="1" applyAlignment="1">
      <alignment horizontal="right"/>
    </xf>
    <xf numFmtId="8" fontId="23" fillId="0" borderId="0" xfId="0" applyNumberFormat="1" applyFont="1" applyFill="1" applyBorder="1"/>
    <xf numFmtId="0" fontId="15" fillId="16" borderId="3" xfId="0" applyFont="1" applyFill="1" applyBorder="1" applyAlignment="1"/>
    <xf numFmtId="0" fontId="23" fillId="0" borderId="1" xfId="0" applyFont="1" applyFill="1" applyBorder="1" applyAlignment="1">
      <alignment horizontal="right"/>
    </xf>
    <xf numFmtId="8" fontId="23" fillId="0" borderId="1" xfId="0" applyNumberFormat="1" applyFont="1" applyFill="1" applyBorder="1"/>
    <xf numFmtId="0" fontId="15" fillId="16" borderId="1" xfId="0" applyFont="1" applyFill="1" applyBorder="1" applyAlignment="1">
      <alignment horizontal="center"/>
    </xf>
    <xf numFmtId="0" fontId="23" fillId="0" borderId="1" xfId="0" applyFont="1" applyFill="1" applyBorder="1"/>
    <xf numFmtId="0" fontId="14" fillId="0" borderId="0" xfId="0" applyFont="1" applyBorder="1" applyAlignment="1">
      <alignment horizontal="left"/>
    </xf>
    <xf numFmtId="0" fontId="3" fillId="0" borderId="0" xfId="0" applyFont="1" applyBorder="1" applyAlignment="1">
      <alignment horizontal="center"/>
    </xf>
    <xf numFmtId="0" fontId="15" fillId="0" borderId="0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16" fillId="0" borderId="0" xfId="0" applyFont="1" applyBorder="1" applyAlignment="1">
      <alignment horizontal="center"/>
    </xf>
    <xf numFmtId="165" fontId="4" fillId="0" borderId="0" xfId="0" applyNumberFormat="1" applyFont="1" applyBorder="1" applyAlignment="1">
      <alignment horizontal="center"/>
    </xf>
    <xf numFmtId="0" fontId="33" fillId="0" borderId="1" xfId="0" applyFont="1" applyBorder="1" applyAlignment="1">
      <alignment horizontal="center"/>
    </xf>
    <xf numFmtId="184" fontId="4" fillId="0" borderId="1" xfId="0" applyNumberFormat="1" applyFont="1" applyBorder="1" applyAlignment="1">
      <alignment horizontal="center"/>
    </xf>
    <xf numFmtId="184" fontId="4" fillId="0" borderId="1" xfId="0" applyNumberFormat="1" applyFont="1" applyFill="1" applyBorder="1" applyAlignment="1">
      <alignment horizontal="center"/>
    </xf>
    <xf numFmtId="0" fontId="31" fillId="0" borderId="0" xfId="0" applyFont="1"/>
  </cellXfs>
  <cellStyles count="4">
    <cellStyle name="Comma" xfId="1" builtinId="3"/>
    <cellStyle name="Normal" xfId="0" builtinId="0"/>
    <cellStyle name="Normal 2" xfId="3" xr:uid="{461350D7-0DEC-A04D-936E-1324A8EC2689}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f"/><Relationship Id="rId1" Type="http://schemas.openxmlformats.org/officeDocument/2006/relationships/image" Target="../media/image3.tif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812800</xdr:colOff>
      <xdr:row>2</xdr:row>
      <xdr:rowOff>38100</xdr:rowOff>
    </xdr:from>
    <xdr:to>
      <xdr:col>13</xdr:col>
      <xdr:colOff>520700</xdr:colOff>
      <xdr:row>30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F57A4FB-6200-7D4C-B53C-5FC9FDE0B1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08700" y="444500"/>
          <a:ext cx="5486400" cy="668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190500</xdr:rowOff>
    </xdr:from>
    <xdr:to>
      <xdr:col>16</xdr:col>
      <xdr:colOff>228600</xdr:colOff>
      <xdr:row>39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2038E11-4628-F546-8014-FD9080080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190500"/>
          <a:ext cx="7658100" cy="8432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784892</xdr:colOff>
      <xdr:row>2</xdr:row>
      <xdr:rowOff>0</xdr:rowOff>
    </xdr:from>
    <xdr:to>
      <xdr:col>22</xdr:col>
      <xdr:colOff>228600</xdr:colOff>
      <xdr:row>29</xdr:row>
      <xdr:rowOff>116806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674EF0-DC15-414C-8780-79F5C31E1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50692" y="406400"/>
          <a:ext cx="12575508" cy="5730206"/>
        </a:xfrm>
        <a:prstGeom prst="rect">
          <a:avLst/>
        </a:prstGeom>
      </xdr:spPr>
    </xdr:pic>
    <xdr:clientData/>
  </xdr:twoCellAnchor>
  <xdr:twoCellAnchor editAs="oneCell">
    <xdr:from>
      <xdr:col>7</xdr:col>
      <xdr:colOff>812800</xdr:colOff>
      <xdr:row>30</xdr:row>
      <xdr:rowOff>23704</xdr:rowOff>
    </xdr:from>
    <xdr:to>
      <xdr:col>20</xdr:col>
      <xdr:colOff>571499</xdr:colOff>
      <xdr:row>64</xdr:row>
      <xdr:rowOff>152399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C13BD9-9960-2146-922A-938E97C36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66000" y="6246704"/>
          <a:ext cx="11239499" cy="76851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812800</xdr:colOff>
      <xdr:row>2</xdr:row>
      <xdr:rowOff>38100</xdr:rowOff>
    </xdr:from>
    <xdr:to>
      <xdr:col>13</xdr:col>
      <xdr:colOff>520700</xdr:colOff>
      <xdr:row>30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02951-5E6D-744F-B12E-F7F86B255E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08700" y="444500"/>
          <a:ext cx="5486400" cy="668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A03AB-D0B2-3D41-B623-87C4FDC6F351}">
  <dimension ref="A1:Q163"/>
  <sheetViews>
    <sheetView showGridLines="0" tabSelected="1" zoomScale="61" zoomScaleNormal="100" workbookViewId="0">
      <selection activeCell="K35" sqref="K35"/>
    </sheetView>
  </sheetViews>
  <sheetFormatPr baseColWidth="10" defaultRowHeight="16" x14ac:dyDescent="0.2"/>
  <cols>
    <col min="2" max="2" width="45.83203125" customWidth="1"/>
    <col min="3" max="3" width="35.1640625" bestFit="1" customWidth="1"/>
    <col min="4" max="4" width="16.33203125" customWidth="1"/>
    <col min="5" max="5" width="15.6640625" bestFit="1" customWidth="1"/>
    <col min="6" max="7" width="29.5" customWidth="1"/>
    <col min="8" max="8" width="21.6640625" customWidth="1"/>
    <col min="9" max="9" width="28.1640625" customWidth="1"/>
    <col min="10" max="10" width="29.83203125" bestFit="1" customWidth="1"/>
    <col min="11" max="11" width="33" bestFit="1" customWidth="1"/>
    <col min="12" max="12" width="26.1640625" customWidth="1"/>
    <col min="13" max="13" width="14.1640625" customWidth="1"/>
    <col min="14" max="14" width="23.33203125" customWidth="1"/>
    <col min="17" max="17" width="14.6640625" bestFit="1" customWidth="1"/>
  </cols>
  <sheetData>
    <row r="1" spans="2:12" ht="14" customHeight="1" x14ac:dyDescent="0.2"/>
    <row r="2" spans="2:12" ht="18" customHeight="1" x14ac:dyDescent="0.25">
      <c r="B2" s="92" t="s">
        <v>96</v>
      </c>
      <c r="C2" s="92"/>
      <c r="D2" s="92"/>
      <c r="E2" s="2"/>
      <c r="F2" s="2"/>
      <c r="G2" s="2"/>
    </row>
    <row r="3" spans="2:12" ht="18" customHeight="1" x14ac:dyDescent="0.25">
      <c r="B3" s="92"/>
      <c r="C3" s="92"/>
      <c r="D3" s="92"/>
      <c r="E3" s="2"/>
      <c r="F3" s="2"/>
      <c r="G3" s="2"/>
    </row>
    <row r="4" spans="2:12" ht="18" customHeight="1" x14ac:dyDescent="0.25">
      <c r="B4" s="92" t="s">
        <v>97</v>
      </c>
      <c r="C4" s="92"/>
      <c r="D4" s="92"/>
      <c r="E4" s="2"/>
      <c r="F4" s="2"/>
      <c r="G4" s="2"/>
    </row>
    <row r="5" spans="2:12" ht="19" x14ac:dyDescent="0.25">
      <c r="B5" s="2"/>
      <c r="C5" s="2"/>
      <c r="D5" s="2"/>
      <c r="E5" s="2"/>
      <c r="F5" s="2"/>
      <c r="G5" s="2"/>
    </row>
    <row r="6" spans="2:12" ht="19" x14ac:dyDescent="0.25">
      <c r="B6" s="4" t="s">
        <v>0</v>
      </c>
      <c r="C6" s="4" t="s">
        <v>1</v>
      </c>
      <c r="D6" s="4" t="s">
        <v>2</v>
      </c>
      <c r="E6" s="4" t="s">
        <v>3</v>
      </c>
      <c r="F6" s="2"/>
      <c r="G6" s="2"/>
    </row>
    <row r="7" spans="2:12" ht="19" x14ac:dyDescent="0.25">
      <c r="B7" s="4" t="s">
        <v>4</v>
      </c>
      <c r="C7" s="93">
        <v>0</v>
      </c>
      <c r="D7" s="93">
        <v>1</v>
      </c>
      <c r="E7" s="94">
        <v>0.23522000000000001</v>
      </c>
      <c r="F7" s="139" t="s">
        <v>5</v>
      </c>
      <c r="G7" s="139"/>
    </row>
    <row r="8" spans="2:12" ht="19" x14ac:dyDescent="0.25">
      <c r="B8" s="4" t="s">
        <v>6</v>
      </c>
      <c r="C8" s="93">
        <v>1.01</v>
      </c>
      <c r="D8" s="93">
        <v>4</v>
      </c>
      <c r="E8" s="94">
        <v>0.29599999999999999</v>
      </c>
      <c r="F8" s="139" t="s">
        <v>7</v>
      </c>
      <c r="G8" s="139"/>
    </row>
    <row r="9" spans="2:12" ht="19" x14ac:dyDescent="0.25">
      <c r="B9" s="4" t="s">
        <v>8</v>
      </c>
      <c r="C9" s="93">
        <v>4.01</v>
      </c>
      <c r="D9" s="93">
        <v>999.99</v>
      </c>
      <c r="E9" s="94">
        <v>0.51859999999999995</v>
      </c>
      <c r="F9" s="139" t="s">
        <v>9</v>
      </c>
      <c r="G9" s="139"/>
    </row>
    <row r="10" spans="2:12" ht="19" x14ac:dyDescent="0.25">
      <c r="B10" s="34"/>
      <c r="C10" s="199"/>
      <c r="D10" s="199"/>
      <c r="E10" s="200"/>
      <c r="F10" s="139"/>
      <c r="G10" s="139"/>
    </row>
    <row r="11" spans="2:12" ht="19" x14ac:dyDescent="0.25">
      <c r="B11" s="157" t="s">
        <v>10</v>
      </c>
      <c r="C11" s="157"/>
      <c r="D11" s="157"/>
      <c r="E11" s="27">
        <v>0.32854</v>
      </c>
      <c r="F11" s="2" t="s">
        <v>11</v>
      </c>
      <c r="G11" s="2"/>
    </row>
    <row r="12" spans="2:12" ht="19" x14ac:dyDescent="0.25">
      <c r="B12" s="95"/>
      <c r="C12" s="95"/>
      <c r="D12" s="95"/>
      <c r="E12" s="27"/>
      <c r="F12" s="2"/>
      <c r="G12" s="2"/>
    </row>
    <row r="13" spans="2:12" ht="21" x14ac:dyDescent="0.25">
      <c r="B13" s="198" t="s">
        <v>135</v>
      </c>
      <c r="C13" s="198" t="s">
        <v>134</v>
      </c>
      <c r="D13" s="198" t="s">
        <v>134</v>
      </c>
      <c r="E13" s="27"/>
      <c r="F13" s="2"/>
      <c r="G13" s="2"/>
      <c r="H13" s="198" t="s">
        <v>135</v>
      </c>
      <c r="K13" s="198" t="s">
        <v>134</v>
      </c>
    </row>
    <row r="14" spans="2:12" ht="21" x14ac:dyDescent="0.25">
      <c r="B14" s="97" t="s">
        <v>98</v>
      </c>
      <c r="C14" s="97" t="s">
        <v>101</v>
      </c>
      <c r="D14" s="97" t="s">
        <v>37</v>
      </c>
      <c r="E14" s="98" t="s">
        <v>102</v>
      </c>
      <c r="F14" s="97" t="s">
        <v>123</v>
      </c>
      <c r="G14" s="97" t="s">
        <v>124</v>
      </c>
      <c r="H14" s="97" t="s">
        <v>103</v>
      </c>
      <c r="I14" s="97" t="s">
        <v>126</v>
      </c>
      <c r="J14" s="97" t="s">
        <v>125</v>
      </c>
      <c r="K14" s="97" t="s">
        <v>109</v>
      </c>
      <c r="L14" s="97" t="s">
        <v>114</v>
      </c>
    </row>
    <row r="15" spans="2:12" ht="21" x14ac:dyDescent="0.25">
      <c r="B15" s="33" t="s">
        <v>21</v>
      </c>
      <c r="C15" s="99">
        <v>44089</v>
      </c>
      <c r="D15" s="33">
        <v>30</v>
      </c>
      <c r="E15" s="99">
        <f>C15+D15</f>
        <v>44119</v>
      </c>
      <c r="F15" s="100" t="str">
        <f>LOOKUP(MONTH(C15),{1,2,3,4,5,6,7,8,9,10,11,12;"Winter","Winter","Winter","Winter","Winter","Summer","Summer","Summer","Summer","Winter","Winter","Winter"})</f>
        <v>Summer</v>
      </c>
      <c r="G15" s="100" t="str">
        <f>LOOKUP(MONTH(E15),{1,2,3,4,5,6,7,8,9,10,11,12;"Winter","Winter","Winter","Winter","Winter","Summer","Summer","Summer","Summer","Winter","Winter","Winter"})</f>
        <v>Winter</v>
      </c>
      <c r="H15" s="33" t="s">
        <v>12</v>
      </c>
      <c r="I15" s="154">
        <f>INDEX(C83:F92,MATCH(B15,B83:B92,0),MATCH(G15&amp;H15,C79:F79,0))</f>
        <v>8.1999999999999993</v>
      </c>
      <c r="J15" s="33">
        <f>INDEX(C83:F92,MATCH(B15,B83:B92,0),MATCH(F15&amp;H15,C79:F79,0))</f>
        <v>6.8</v>
      </c>
      <c r="K15" s="113">
        <v>12.5</v>
      </c>
      <c r="L15" s="113">
        <f>K15*D15</f>
        <v>375</v>
      </c>
    </row>
    <row r="16" spans="2:12" ht="21" x14ac:dyDescent="0.25">
      <c r="B16" s="185"/>
      <c r="C16" s="186"/>
      <c r="D16" s="155"/>
      <c r="E16" s="186"/>
      <c r="F16" s="2"/>
    </row>
    <row r="17" spans="2:14" ht="21" x14ac:dyDescent="0.25">
      <c r="B17" s="183"/>
      <c r="C17" s="115"/>
      <c r="D17" s="187"/>
      <c r="E17" s="115"/>
      <c r="F17" s="152"/>
      <c r="G17" s="152"/>
    </row>
    <row r="18" spans="2:14" ht="21" x14ac:dyDescent="0.25">
      <c r="C18" s="189">
        <v>43831</v>
      </c>
      <c r="D18" s="189">
        <v>43862</v>
      </c>
      <c r="E18" s="189">
        <v>43891</v>
      </c>
      <c r="F18" s="189">
        <v>43922</v>
      </c>
      <c r="G18" s="189">
        <v>43952</v>
      </c>
      <c r="H18" s="189">
        <v>43983</v>
      </c>
      <c r="I18" s="189">
        <v>44013</v>
      </c>
      <c r="J18" s="189">
        <v>44044</v>
      </c>
      <c r="K18" s="189">
        <v>44075</v>
      </c>
      <c r="L18" s="189">
        <v>44105</v>
      </c>
      <c r="M18" s="189">
        <v>44136</v>
      </c>
      <c r="N18" s="189">
        <v>44166</v>
      </c>
    </row>
    <row r="19" spans="2:14" ht="23" x14ac:dyDescent="0.3">
      <c r="C19" s="188">
        <f>IF(OR(MONTH($C15)&gt;MONTH(C$18),MONTH($E15)&lt;MONTH(C$18)),0,MIN($E15,DATE(YEAR(C$18),MONTH(C$18)+1,0))-MAX($C15,C$18)+1)</f>
        <v>0</v>
      </c>
      <c r="D19" s="188">
        <f>IF(OR(MONTH($C15)&gt;MONTH(D$18),MONTH($E15)&lt;MONTH(D$18)),0,MIN($E15,DATE(YEAR(D$18),MONTH(D$18)+1,0))-MAX($C15,D$18)+1)</f>
        <v>0</v>
      </c>
      <c r="E19" s="188">
        <f>IF(OR(MONTH($C15)&gt;MONTH(E$18),MONTH($E15)&lt;MONTH(E$18)),0,MIN($E15,DATE(YEAR(E$18),MONTH(E$18)+1,0))-MAX($C15,E$18)+1)</f>
        <v>0</v>
      </c>
      <c r="F19" s="188">
        <f>IF(OR(MONTH($C15)&gt;MONTH(F$18),MONTH($E15)&lt;MONTH(F$18)),0,MIN($E15,DATE(YEAR(F$18),MONTH(F$18)+1,0))-MAX($C15,F$18)+1)</f>
        <v>0</v>
      </c>
      <c r="G19" s="188">
        <f>IF(OR(MONTH($C15)&gt;MONTH(G$18),MONTH($E15)&lt;MONTH(G$18)),0,MIN($E15,DATE(YEAR(G$18),MONTH(G$18)+1,0))-MAX($C15,G$18)+1)</f>
        <v>0</v>
      </c>
      <c r="H19" s="188">
        <f>IF(OR(MONTH($C15)&gt;MONTH(H$18),MONTH($E15)&lt;MONTH(H$18)),0,MIN($E15,DATE(YEAR(H$18),MONTH(H$18)+1,0))-MAX($C15,H$18)+1)</f>
        <v>0</v>
      </c>
      <c r="I19" s="188">
        <f>IF(OR(MONTH($C15)&gt;MONTH(I$18),MONTH($E15)&lt;MONTH(I$18)),0,MIN($E15,DATE(YEAR(I$18),MONTH(I$18)+1,0))-MAX($C15,I$18)+1)</f>
        <v>0</v>
      </c>
      <c r="J19" s="188">
        <f>IF(OR(MONTH($C15)&gt;MONTH(J$18),MONTH($E15)&lt;MONTH(J$18)),0,MIN($E15,DATE(YEAR(J$18),MONTH(J$18)+1,0))-MAX($C15,J$18)+1)</f>
        <v>0</v>
      </c>
      <c r="K19" s="188">
        <f>IF(OR(MONTH($C15)&gt;MONTH(K$18),MONTH($E15)&lt;MONTH(K$18)),0,MIN($E15,DATE(YEAR(K$18),MONTH(K$18)+1,0))-MAX($C15,K$18)+1)</f>
        <v>16</v>
      </c>
      <c r="L19" s="188">
        <f>IF(OR(MONTH($C15)&gt;MONTH(L$18),MONTH($E15)&lt;MONTH(L$18)),0,MIN($E15,DATE(YEAR(L$18),MONTH(L$18)+1,0))-MAX($C15,L$18)+1)</f>
        <v>15</v>
      </c>
      <c r="M19" s="188">
        <f>IF(OR(MONTH($C15)&gt;MONTH(M$18),MONTH($E15)&lt;MONTH(M$18)),0,MIN($E15,DATE(YEAR(M$18),MONTH(M$18)+1,0))-MAX($C15,M$18)+1)</f>
        <v>0</v>
      </c>
      <c r="N19" s="188">
        <f>IF(OR(MONTH($C15)&gt;MONTH(N$18),MONTH($E15)&lt;MONTH(N$18)),0,MIN($E15,DATE(YEAR(N$18),MONTH(N$18)+1,0))-MAX($C15,N$18)+1)</f>
        <v>0</v>
      </c>
    </row>
    <row r="20" spans="2:14" ht="21" x14ac:dyDescent="0.25">
      <c r="B20" s="95"/>
      <c r="C20" s="111"/>
      <c r="D20" s="155"/>
      <c r="E20" s="115"/>
      <c r="F20" s="151"/>
      <c r="G20" s="151"/>
    </row>
    <row r="21" spans="2:14" ht="19" x14ac:dyDescent="0.25">
      <c r="B21" s="103"/>
      <c r="C21" s="108"/>
      <c r="D21" s="29" t="s">
        <v>28</v>
      </c>
      <c r="E21" s="29" t="s">
        <v>29</v>
      </c>
      <c r="F21" s="29" t="s">
        <v>30</v>
      </c>
      <c r="G21" s="29" t="s">
        <v>31</v>
      </c>
      <c r="H21" s="29" t="s">
        <v>32</v>
      </c>
      <c r="I21" s="29" t="s">
        <v>33</v>
      </c>
    </row>
    <row r="22" spans="2:14" ht="19" x14ac:dyDescent="0.25">
      <c r="B22" s="195" t="s">
        <v>132</v>
      </c>
      <c r="C22" s="192" t="s">
        <v>34</v>
      </c>
      <c r="D22" s="26" t="s">
        <v>35</v>
      </c>
      <c r="E22" s="26" t="s">
        <v>35</v>
      </c>
      <c r="F22" s="26" t="s">
        <v>35</v>
      </c>
      <c r="G22" s="26" t="s">
        <v>35</v>
      </c>
      <c r="H22" s="26" t="s">
        <v>35</v>
      </c>
      <c r="I22" s="26" t="s">
        <v>35</v>
      </c>
    </row>
    <row r="23" spans="2:14" ht="19" x14ac:dyDescent="0.25">
      <c r="B23" s="107" t="s">
        <v>108</v>
      </c>
      <c r="C23" s="38" t="str">
        <f>IF(F15=G15,I15,"Not Valid")</f>
        <v>Not Valid</v>
      </c>
      <c r="D23" s="26">
        <v>0</v>
      </c>
      <c r="E23" s="26" t="e">
        <f>C23*$D$7</f>
        <v>#VALUE!</v>
      </c>
      <c r="F23" s="26" t="e">
        <f>E23+0.1</f>
        <v>#VALUE!</v>
      </c>
      <c r="G23" s="26" t="e">
        <f>C23*$D$8</f>
        <v>#VALUE!</v>
      </c>
      <c r="H23" s="26" t="e">
        <f>G23+0.1</f>
        <v>#VALUE!</v>
      </c>
      <c r="I23" s="26">
        <v>99999</v>
      </c>
    </row>
    <row r="24" spans="2:14" ht="19" x14ac:dyDescent="0.25">
      <c r="B24" s="109" t="s">
        <v>113</v>
      </c>
      <c r="C24" s="39" t="str">
        <f>IF(F15=G15,I15,"Not Valid")</f>
        <v>Not Valid</v>
      </c>
      <c r="D24" s="129">
        <v>0</v>
      </c>
      <c r="E24" s="129" t="e">
        <f>C24*$D$15*$D$7</f>
        <v>#VALUE!</v>
      </c>
      <c r="F24" s="129" t="e">
        <f>E24+0.1</f>
        <v>#VALUE!</v>
      </c>
      <c r="G24" s="129" t="e">
        <f>C24*$D$15*$D$8</f>
        <v>#VALUE!</v>
      </c>
      <c r="H24" s="129" t="e">
        <f>G24+0.1</f>
        <v>#VALUE!</v>
      </c>
      <c r="I24" s="129">
        <v>99999</v>
      </c>
    </row>
    <row r="25" spans="2:14" ht="19" x14ac:dyDescent="0.25">
      <c r="C25" s="193"/>
      <c r="D25" s="105"/>
      <c r="E25" s="106"/>
      <c r="F25" s="31"/>
      <c r="G25" s="31"/>
    </row>
    <row r="26" spans="2:14" ht="22" thickBot="1" x14ac:dyDescent="0.3">
      <c r="B26" s="194" t="s">
        <v>131</v>
      </c>
      <c r="C26" s="105"/>
      <c r="D26" s="105"/>
      <c r="E26" s="106"/>
      <c r="F26" s="31"/>
      <c r="G26" s="31"/>
    </row>
    <row r="27" spans="2:14" ht="22" thickTop="1" x14ac:dyDescent="0.25">
      <c r="B27" s="96"/>
      <c r="C27" s="116" t="s">
        <v>5</v>
      </c>
      <c r="D27" s="116" t="s">
        <v>7</v>
      </c>
      <c r="E27" s="117" t="s">
        <v>9</v>
      </c>
      <c r="F27" s="31"/>
      <c r="G27" s="31"/>
    </row>
    <row r="28" spans="2:14" ht="21" x14ac:dyDescent="0.25">
      <c r="B28" s="116" t="s">
        <v>88</v>
      </c>
      <c r="C28" s="120">
        <f>E7</f>
        <v>0.23522000000000001</v>
      </c>
      <c r="D28" s="120">
        <f>E8</f>
        <v>0.29599999999999999</v>
      </c>
      <c r="E28" s="120">
        <f>E9</f>
        <v>0.51859999999999995</v>
      </c>
      <c r="F28" s="31"/>
      <c r="G28" s="31"/>
    </row>
    <row r="29" spans="2:14" ht="21" x14ac:dyDescent="0.25">
      <c r="B29" s="116" t="s">
        <v>110</v>
      </c>
      <c r="C29" s="116" t="e">
        <f>MIN(E23,$K$15)</f>
        <v>#VALUE!</v>
      </c>
      <c r="D29" s="116" t="e">
        <f>MIN(G23-$C$29,$K$15-$C$29)</f>
        <v>#VALUE!</v>
      </c>
      <c r="E29" s="118" t="e">
        <f>IF($K$15&lt;H23,0,$K$15-D29)</f>
        <v>#VALUE!</v>
      </c>
      <c r="F29" s="31"/>
      <c r="G29" s="31"/>
    </row>
    <row r="30" spans="2:14" ht="21" x14ac:dyDescent="0.25">
      <c r="B30" s="116" t="s">
        <v>112</v>
      </c>
      <c r="C30" s="119" t="e">
        <f>C29*C28</f>
        <v>#VALUE!</v>
      </c>
      <c r="D30" s="119" t="e">
        <f>D29*D28</f>
        <v>#VALUE!</v>
      </c>
      <c r="E30" s="117" t="e">
        <f>E29*E28</f>
        <v>#VALUE!</v>
      </c>
      <c r="F30" s="127" t="s">
        <v>116</v>
      </c>
      <c r="G30" s="128" t="e">
        <f>SUM(C30:E30)</f>
        <v>#VALUE!</v>
      </c>
    </row>
    <row r="31" spans="2:14" ht="21" x14ac:dyDescent="0.25">
      <c r="B31" s="111"/>
      <c r="C31" s="105"/>
      <c r="D31" s="105"/>
      <c r="E31" s="106"/>
      <c r="F31" s="125"/>
      <c r="G31" s="125"/>
    </row>
    <row r="32" spans="2:14" ht="21" x14ac:dyDescent="0.25">
      <c r="B32" s="116" t="s">
        <v>111</v>
      </c>
      <c r="C32" s="116" t="e">
        <f>MIN(E24,L15)</f>
        <v>#VALUE!</v>
      </c>
      <c r="D32" s="116" t="e">
        <f>MIN(G24-C32,L15-C32)</f>
        <v>#VALUE!</v>
      </c>
      <c r="E32" s="118" t="e">
        <f>IF(L15&lt;H24,0,K15-D32)</f>
        <v>#VALUE!</v>
      </c>
      <c r="F32" s="126"/>
      <c r="G32" s="126"/>
    </row>
    <row r="33" spans="2:11" ht="21" x14ac:dyDescent="0.25">
      <c r="B33" s="116" t="s">
        <v>115</v>
      </c>
      <c r="C33" s="119" t="e">
        <f>C32*C28</f>
        <v>#VALUE!</v>
      </c>
      <c r="D33" s="119" t="e">
        <f t="shared" ref="D33:E33" si="0">D32*D28</f>
        <v>#VALUE!</v>
      </c>
      <c r="E33" s="119" t="e">
        <f t="shared" si="0"/>
        <v>#VALUE!</v>
      </c>
      <c r="F33" s="127" t="s">
        <v>117</v>
      </c>
      <c r="G33" s="128" t="e">
        <f>SUM(C33:E33)</f>
        <v>#VALUE!</v>
      </c>
    </row>
    <row r="34" spans="2:11" ht="21" x14ac:dyDescent="0.25">
      <c r="B34" s="111"/>
      <c r="C34" s="201"/>
      <c r="D34" s="201"/>
      <c r="E34" s="201"/>
      <c r="F34" s="202"/>
      <c r="G34" s="203"/>
    </row>
    <row r="35" spans="2:11" ht="25" thickBot="1" x14ac:dyDescent="0.35">
      <c r="C35" s="130" t="s">
        <v>118</v>
      </c>
      <c r="D35" s="112"/>
      <c r="E35" s="143"/>
      <c r="F35" s="106"/>
      <c r="G35" s="144"/>
      <c r="H35" s="144"/>
    </row>
    <row r="36" spans="2:11" ht="25" thickTop="1" x14ac:dyDescent="0.3">
      <c r="C36" s="112"/>
      <c r="D36" s="112"/>
      <c r="E36" s="143"/>
      <c r="F36" s="106"/>
      <c r="G36" s="144"/>
      <c r="H36" s="144"/>
    </row>
    <row r="37" spans="2:11" ht="24" x14ac:dyDescent="0.3">
      <c r="C37" s="146" t="s">
        <v>100</v>
      </c>
      <c r="D37" s="145">
        <f>$C$15</f>
        <v>44089</v>
      </c>
      <c r="E37" s="105"/>
      <c r="F37" s="106"/>
      <c r="G37" s="31"/>
      <c r="H37" s="31"/>
    </row>
    <row r="38" spans="2:11" ht="24" x14ac:dyDescent="0.3">
      <c r="C38" s="146" t="s">
        <v>122</v>
      </c>
      <c r="D38" s="145">
        <f>$E$15</f>
        <v>44119</v>
      </c>
      <c r="E38" s="105"/>
      <c r="F38" s="106"/>
      <c r="G38" s="31"/>
      <c r="H38" s="31"/>
    </row>
    <row r="39" spans="2:11" ht="24" x14ac:dyDescent="0.3">
      <c r="C39" s="146" t="s">
        <v>99</v>
      </c>
      <c r="D39" s="148">
        <f>$D$15</f>
        <v>30</v>
      </c>
      <c r="E39" s="105"/>
      <c r="F39" s="106"/>
      <c r="G39" s="31"/>
      <c r="H39" s="31"/>
    </row>
    <row r="40" spans="2:11" ht="24" x14ac:dyDescent="0.3">
      <c r="C40" s="147" t="s">
        <v>119</v>
      </c>
      <c r="D40" s="140">
        <f>$E$11*$D$15</f>
        <v>9.8561999999999994</v>
      </c>
      <c r="F40" s="1"/>
    </row>
    <row r="41" spans="2:11" ht="24" x14ac:dyDescent="0.3">
      <c r="C41" s="147" t="s">
        <v>120</v>
      </c>
      <c r="D41" s="140" t="e">
        <f>G33</f>
        <v>#VALUE!</v>
      </c>
      <c r="F41" s="1"/>
    </row>
    <row r="42" spans="2:11" ht="24" x14ac:dyDescent="0.3">
      <c r="C42" s="147" t="s">
        <v>121</v>
      </c>
      <c r="D42" s="140" t="e">
        <f>D40+D41</f>
        <v>#VALUE!</v>
      </c>
      <c r="F42" s="1"/>
      <c r="I42" s="31"/>
      <c r="J42" s="31"/>
      <c r="K42" s="31"/>
    </row>
    <row r="43" spans="2:11" x14ac:dyDescent="0.2">
      <c r="H43" s="31"/>
      <c r="I43" s="31"/>
      <c r="J43" s="31"/>
      <c r="K43" s="31"/>
    </row>
    <row r="44" spans="2:11" ht="19" x14ac:dyDescent="0.25">
      <c r="B44" s="190"/>
      <c r="C44" s="191"/>
      <c r="D44" s="197" t="s">
        <v>28</v>
      </c>
      <c r="E44" s="197" t="s">
        <v>29</v>
      </c>
      <c r="F44" s="197" t="s">
        <v>30</v>
      </c>
      <c r="G44" s="197" t="s">
        <v>31</v>
      </c>
      <c r="H44" s="197" t="s">
        <v>32</v>
      </c>
      <c r="I44" s="197" t="s">
        <v>33</v>
      </c>
      <c r="J44" s="31"/>
      <c r="K44" s="31"/>
    </row>
    <row r="45" spans="2:11" ht="19" x14ac:dyDescent="0.25">
      <c r="B45" s="196" t="s">
        <v>133</v>
      </c>
      <c r="C45" s="192" t="s">
        <v>34</v>
      </c>
      <c r="D45" s="26" t="s">
        <v>35</v>
      </c>
      <c r="E45" s="26" t="s">
        <v>35</v>
      </c>
      <c r="F45" s="26" t="s">
        <v>35</v>
      </c>
      <c r="G45" s="26" t="s">
        <v>35</v>
      </c>
      <c r="H45" s="26" t="s">
        <v>35</v>
      </c>
      <c r="I45" s="26" t="s">
        <v>35</v>
      </c>
      <c r="J45" s="31"/>
      <c r="K45" s="31"/>
    </row>
    <row r="46" spans="2:11" ht="19" x14ac:dyDescent="0.25">
      <c r="B46" s="109" t="s">
        <v>128</v>
      </c>
      <c r="C46" s="39">
        <f>IF($F$15&lt;&gt;$G$15,I15,"Not Valid")</f>
        <v>8.1999999999999993</v>
      </c>
      <c r="D46" s="129">
        <f>0</f>
        <v>0</v>
      </c>
      <c r="E46" s="26">
        <f>C46*$D$7</f>
        <v>8.1999999999999993</v>
      </c>
      <c r="F46" s="26">
        <f>E46+0.1</f>
        <v>8.2999999999999989</v>
      </c>
      <c r="G46" s="26">
        <f>C46*$D$8</f>
        <v>32.799999999999997</v>
      </c>
      <c r="H46" s="26">
        <f>G46+0.1</f>
        <v>32.9</v>
      </c>
      <c r="I46" s="129">
        <v>99999</v>
      </c>
      <c r="J46" s="31"/>
      <c r="K46" s="31"/>
    </row>
    <row r="47" spans="2:11" ht="19" x14ac:dyDescent="0.25">
      <c r="B47" s="109" t="s">
        <v>127</v>
      </c>
      <c r="C47" s="39">
        <f>IF(F15&lt;&gt;G15,I15,"Not Valid")</f>
        <v>8.1999999999999993</v>
      </c>
      <c r="D47" s="129">
        <v>0</v>
      </c>
      <c r="E47" s="129">
        <f>C47*$D$15*$D$7</f>
        <v>245.99999999999997</v>
      </c>
      <c r="F47" s="129">
        <f>E47+0.1</f>
        <v>246.09999999999997</v>
      </c>
      <c r="G47" s="129">
        <f>C47*$D$15*$D$8</f>
        <v>983.99999999999989</v>
      </c>
      <c r="H47" s="129">
        <f>G47+0.1</f>
        <v>984.09999999999991</v>
      </c>
      <c r="I47" s="129">
        <v>99999</v>
      </c>
      <c r="J47" s="31"/>
      <c r="K47" s="31"/>
    </row>
    <row r="48" spans="2:11" ht="19" x14ac:dyDescent="0.25">
      <c r="B48" s="109" t="s">
        <v>129</v>
      </c>
      <c r="C48" s="39">
        <f>IF($F$15&lt;&gt;$G$15,J15,"Not Valid")</f>
        <v>6.8</v>
      </c>
      <c r="D48" s="129">
        <v>0</v>
      </c>
      <c r="E48" s="26">
        <f>C48*$D$7</f>
        <v>6.8</v>
      </c>
      <c r="F48" s="26">
        <f>E48+0.1</f>
        <v>6.8999999999999995</v>
      </c>
      <c r="G48" s="26">
        <f>C48*$D$8</f>
        <v>27.2</v>
      </c>
      <c r="H48" s="26">
        <f>G48+0.1</f>
        <v>27.3</v>
      </c>
      <c r="I48" s="129">
        <v>99999</v>
      </c>
      <c r="J48" s="31"/>
      <c r="K48" s="31"/>
    </row>
    <row r="49" spans="2:11" ht="19" x14ac:dyDescent="0.25">
      <c r="B49" s="109" t="s">
        <v>130</v>
      </c>
      <c r="C49" s="39">
        <f>IF($F$15&lt;&gt;$G$15,J15,"Not Valid")</f>
        <v>6.8</v>
      </c>
      <c r="D49" s="129">
        <v>0</v>
      </c>
      <c r="E49" s="129">
        <f>C49*$D$15*$D$7</f>
        <v>204</v>
      </c>
      <c r="F49" s="129">
        <f>E49+0.1</f>
        <v>204.1</v>
      </c>
      <c r="G49" s="129">
        <f>C49*$D$15*$D$8</f>
        <v>816</v>
      </c>
      <c r="H49" s="129">
        <f>G49+0.1</f>
        <v>816.1</v>
      </c>
      <c r="I49" s="129">
        <v>99999</v>
      </c>
      <c r="J49" s="31"/>
      <c r="K49" s="31"/>
    </row>
    <row r="50" spans="2:11" x14ac:dyDescent="0.2">
      <c r="H50" s="31"/>
      <c r="I50" s="31"/>
      <c r="J50" s="31"/>
      <c r="K50" s="31"/>
    </row>
    <row r="51" spans="2:11" ht="22" thickBot="1" x14ac:dyDescent="0.3">
      <c r="B51" s="204" t="s">
        <v>136</v>
      </c>
      <c r="C51" s="105"/>
      <c r="D51" s="105"/>
      <c r="E51" s="106"/>
      <c r="F51" s="31"/>
      <c r="G51" s="31"/>
      <c r="H51" s="31"/>
      <c r="I51" s="31"/>
      <c r="J51" s="31"/>
      <c r="K51" s="31"/>
    </row>
    <row r="52" spans="2:11" ht="22" thickTop="1" x14ac:dyDescent="0.25">
      <c r="B52" s="96"/>
      <c r="C52" s="116" t="s">
        <v>5</v>
      </c>
      <c r="D52" s="116" t="s">
        <v>7</v>
      </c>
      <c r="E52" s="117" t="s">
        <v>9</v>
      </c>
      <c r="F52" s="31"/>
      <c r="G52" s="31"/>
      <c r="H52" s="31"/>
      <c r="I52" s="31"/>
      <c r="J52" s="31"/>
      <c r="K52" s="31"/>
    </row>
    <row r="53" spans="2:11" ht="21" x14ac:dyDescent="0.25">
      <c r="B53" s="116" t="s">
        <v>88</v>
      </c>
      <c r="C53" s="120">
        <f>E7</f>
        <v>0.23522000000000001</v>
      </c>
      <c r="D53" s="120">
        <f>E8</f>
        <v>0.29599999999999999</v>
      </c>
      <c r="E53" s="120">
        <f>E9</f>
        <v>0.51859999999999995</v>
      </c>
      <c r="F53" s="31"/>
      <c r="G53" s="31"/>
      <c r="H53" s="31"/>
      <c r="I53" s="31"/>
      <c r="J53" s="31"/>
      <c r="K53" s="31"/>
    </row>
    <row r="54" spans="2:11" ht="21" x14ac:dyDescent="0.25">
      <c r="B54" s="116" t="s">
        <v>137</v>
      </c>
      <c r="C54" s="116">
        <f>MIN(E46,$K$15)</f>
        <v>8.1999999999999993</v>
      </c>
      <c r="D54" s="116">
        <f>MIN(G46-C54,K15-C54)</f>
        <v>4.3000000000000007</v>
      </c>
      <c r="E54" s="118">
        <f>IF(K15&lt;H46,0,K24-D54)</f>
        <v>0</v>
      </c>
      <c r="F54" s="31"/>
      <c r="G54" s="31"/>
      <c r="H54" s="31"/>
      <c r="I54" s="31"/>
      <c r="J54" s="31"/>
      <c r="K54" s="31"/>
    </row>
    <row r="55" spans="2:11" ht="21" x14ac:dyDescent="0.25">
      <c r="B55" s="116" t="s">
        <v>142</v>
      </c>
      <c r="C55" s="119">
        <f>C54*C53</f>
        <v>1.928804</v>
      </c>
      <c r="D55" s="119">
        <f>D54*D53</f>
        <v>1.2728000000000002</v>
      </c>
      <c r="E55" s="117">
        <f>E54*E53</f>
        <v>0</v>
      </c>
      <c r="F55" s="205" t="s">
        <v>116</v>
      </c>
      <c r="G55" s="206">
        <f>SUM(C55:E55)</f>
        <v>3.2016040000000001</v>
      </c>
      <c r="H55" s="31"/>
      <c r="I55" s="31"/>
      <c r="J55" s="31"/>
      <c r="K55" s="31"/>
    </row>
    <row r="56" spans="2:11" ht="21" x14ac:dyDescent="0.25">
      <c r="B56" s="116" t="s">
        <v>138</v>
      </c>
      <c r="C56" s="119">
        <f>IF(OR(F15="Winter",F15="Summer"),G19+K19,"Not Valid")*C55</f>
        <v>30.860863999999999</v>
      </c>
      <c r="D56" s="119">
        <f>IF(OR(F15="Winter",F15="Summer"),G19+K19,"Not Valid")*D55</f>
        <v>20.364800000000002</v>
      </c>
      <c r="E56" s="117">
        <f>IF(OR(F15="Winter",F15="Summer"),G19+K19,"Not Valid")*E55</f>
        <v>0</v>
      </c>
      <c r="F56" s="205" t="s">
        <v>139</v>
      </c>
      <c r="G56" s="206">
        <f>SUM(C56:E56)</f>
        <v>51.225664000000002</v>
      </c>
      <c r="H56" s="31"/>
      <c r="I56" s="31"/>
      <c r="J56" s="31"/>
      <c r="K56" s="31"/>
    </row>
    <row r="57" spans="2:11" ht="21" x14ac:dyDescent="0.25">
      <c r="B57" s="116" t="s">
        <v>140</v>
      </c>
      <c r="C57" s="116">
        <f>MIN(E48,$K$15)</f>
        <v>6.8</v>
      </c>
      <c r="D57" s="116">
        <f>MIN(G48-C57,K15-C57)</f>
        <v>5.7</v>
      </c>
      <c r="E57" s="118">
        <f>IF(K15&lt;H48,0,K15-D57)</f>
        <v>0</v>
      </c>
      <c r="F57" s="31"/>
      <c r="G57" s="31"/>
      <c r="H57" s="31"/>
      <c r="I57" s="31"/>
      <c r="J57" s="31"/>
      <c r="K57" s="31"/>
    </row>
    <row r="58" spans="2:11" ht="21" x14ac:dyDescent="0.25">
      <c r="B58" s="116" t="s">
        <v>141</v>
      </c>
      <c r="C58" s="119">
        <f>C57*C53</f>
        <v>1.599496</v>
      </c>
      <c r="D58" s="119">
        <f>D57*D53</f>
        <v>1.6872</v>
      </c>
      <c r="E58" s="117">
        <f>E57*E53</f>
        <v>0</v>
      </c>
      <c r="F58" s="205" t="s">
        <v>116</v>
      </c>
      <c r="G58" s="206">
        <f>SUM(C58:E58)</f>
        <v>3.2866960000000001</v>
      </c>
      <c r="H58" s="31"/>
      <c r="I58" s="31"/>
      <c r="J58" s="31"/>
      <c r="K58" s="31"/>
    </row>
    <row r="59" spans="2:11" ht="21" x14ac:dyDescent="0.25">
      <c r="B59" s="116" t="s">
        <v>143</v>
      </c>
      <c r="C59" s="119">
        <f>IF(OR(G15="Summer",G15="Winter"),H19+L19,"Not Valid")*C58</f>
        <v>23.992440000000002</v>
      </c>
      <c r="D59" s="119">
        <f>IF(OR(G15="Summer",G15="Winter"),H19+L19,"Not Valid")*D58</f>
        <v>25.308</v>
      </c>
      <c r="E59" s="119">
        <f>IF(OR(G15="Summer",G15="Winter"),H19+L19,"Not Valid")*E58</f>
        <v>0</v>
      </c>
      <c r="F59" s="205" t="s">
        <v>139</v>
      </c>
      <c r="G59" s="206">
        <f>SUM(C59:E59)</f>
        <v>49.300440000000002</v>
      </c>
    </row>
    <row r="60" spans="2:11" ht="21" x14ac:dyDescent="0.25">
      <c r="B60" s="111"/>
      <c r="C60" s="105"/>
      <c r="D60" s="105"/>
      <c r="E60" s="106"/>
      <c r="F60" s="125"/>
      <c r="G60" s="125"/>
    </row>
    <row r="61" spans="2:11" ht="21" x14ac:dyDescent="0.25">
      <c r="B61" s="207" t="s">
        <v>144</v>
      </c>
      <c r="C61" s="119">
        <f>C56+C59</f>
        <v>54.853304000000001</v>
      </c>
      <c r="D61" s="119">
        <f>D56+D59</f>
        <v>45.672800000000002</v>
      </c>
      <c r="E61" s="117">
        <f>E56+E59</f>
        <v>0</v>
      </c>
      <c r="F61" s="208" t="s">
        <v>117</v>
      </c>
      <c r="G61" s="206">
        <f>SUM(C61:E61)</f>
        <v>100.526104</v>
      </c>
    </row>
    <row r="62" spans="2:11" ht="21" x14ac:dyDescent="0.25">
      <c r="B62" s="111"/>
      <c r="C62" s="201"/>
      <c r="D62" s="201"/>
      <c r="E62" s="201"/>
      <c r="F62" s="202"/>
      <c r="G62" s="203"/>
    </row>
    <row r="63" spans="2:11" ht="25" thickBot="1" x14ac:dyDescent="0.35">
      <c r="C63" s="130" t="s">
        <v>118</v>
      </c>
      <c r="D63" s="112"/>
    </row>
    <row r="64" spans="2:11" ht="25" thickTop="1" x14ac:dyDescent="0.3">
      <c r="C64" s="112"/>
      <c r="D64" s="112"/>
    </row>
    <row r="65" spans="2:7" ht="24" x14ac:dyDescent="0.3">
      <c r="C65" s="146" t="s">
        <v>100</v>
      </c>
      <c r="D65" s="145">
        <f>$C$15</f>
        <v>44089</v>
      </c>
    </row>
    <row r="66" spans="2:7" ht="24" x14ac:dyDescent="0.3">
      <c r="C66" s="146" t="s">
        <v>122</v>
      </c>
      <c r="D66" s="145">
        <f>$E$15</f>
        <v>44119</v>
      </c>
    </row>
    <row r="67" spans="2:7" ht="24" x14ac:dyDescent="0.3">
      <c r="C67" s="146" t="s">
        <v>99</v>
      </c>
      <c r="D67" s="148">
        <f>$D$15</f>
        <v>30</v>
      </c>
    </row>
    <row r="68" spans="2:7" ht="24" x14ac:dyDescent="0.3">
      <c r="C68" s="147" t="s">
        <v>119</v>
      </c>
      <c r="D68" s="140">
        <f>$E$11*$D$15</f>
        <v>9.8561999999999994</v>
      </c>
    </row>
    <row r="69" spans="2:7" ht="24" x14ac:dyDescent="0.3">
      <c r="B69" s="141"/>
      <c r="C69" s="147" t="s">
        <v>120</v>
      </c>
      <c r="D69" s="140">
        <f>G61</f>
        <v>100.526104</v>
      </c>
      <c r="E69" s="1"/>
    </row>
    <row r="70" spans="2:7" ht="24" x14ac:dyDescent="0.3">
      <c r="B70" s="141"/>
      <c r="C70" s="147" t="s">
        <v>121</v>
      </c>
      <c r="D70" s="140">
        <f>D68+D69</f>
        <v>110.382304</v>
      </c>
      <c r="E70" s="1"/>
    </row>
    <row r="71" spans="2:7" ht="24" x14ac:dyDescent="0.3">
      <c r="B71" s="141"/>
      <c r="C71" s="209"/>
      <c r="D71" s="142"/>
      <c r="E71" s="1"/>
    </row>
    <row r="72" spans="2:7" ht="24" x14ac:dyDescent="0.3">
      <c r="B72" s="141"/>
      <c r="C72" s="209"/>
      <c r="D72" s="142"/>
      <c r="E72" s="1"/>
    </row>
    <row r="73" spans="2:7" ht="24" x14ac:dyDescent="0.3">
      <c r="B73" s="141"/>
      <c r="C73" s="209"/>
      <c r="D73" s="142"/>
      <c r="E73" s="1"/>
    </row>
    <row r="74" spans="2:7" ht="24" x14ac:dyDescent="0.3">
      <c r="B74" s="141"/>
      <c r="C74" s="209"/>
      <c r="D74" s="142"/>
      <c r="E74" s="1"/>
    </row>
    <row r="75" spans="2:7" ht="24" x14ac:dyDescent="0.3">
      <c r="B75" s="141"/>
      <c r="C75" s="142"/>
      <c r="E75" s="1"/>
    </row>
    <row r="76" spans="2:7" x14ac:dyDescent="0.2">
      <c r="B76" s="8"/>
      <c r="C76" s="131"/>
      <c r="E76" s="1"/>
    </row>
    <row r="77" spans="2:7" x14ac:dyDescent="0.2">
      <c r="B77" s="8"/>
      <c r="C77" s="131"/>
      <c r="E77" s="1"/>
    </row>
    <row r="78" spans="2:7" x14ac:dyDescent="0.2">
      <c r="B78" s="8"/>
      <c r="C78" s="131"/>
      <c r="E78" s="1"/>
    </row>
    <row r="79" spans="2:7" x14ac:dyDescent="0.2">
      <c r="B79" s="8"/>
      <c r="C79" s="11" t="s">
        <v>107</v>
      </c>
      <c r="D79" s="41" t="s">
        <v>104</v>
      </c>
      <c r="E79" s="101" t="s">
        <v>105</v>
      </c>
      <c r="F79" s="41" t="s">
        <v>106</v>
      </c>
      <c r="G79" s="41"/>
    </row>
    <row r="80" spans="2:7" ht="19" x14ac:dyDescent="0.25">
      <c r="B80" s="2"/>
      <c r="C80" s="4" t="s">
        <v>12</v>
      </c>
      <c r="D80" s="4" t="s">
        <v>12</v>
      </c>
      <c r="E80" s="4" t="s">
        <v>13</v>
      </c>
      <c r="F80" s="4" t="s">
        <v>13</v>
      </c>
      <c r="G80" s="34"/>
    </row>
    <row r="81" spans="2:13" ht="19" x14ac:dyDescent="0.2">
      <c r="B81" s="4" t="s">
        <v>4</v>
      </c>
      <c r="C81" s="4" t="s">
        <v>14</v>
      </c>
      <c r="D81" s="4" t="s">
        <v>15</v>
      </c>
      <c r="E81" s="4" t="s">
        <v>14</v>
      </c>
      <c r="F81" s="4" t="s">
        <v>15</v>
      </c>
      <c r="G81" s="34"/>
    </row>
    <row r="82" spans="2:13" ht="19" x14ac:dyDescent="0.2">
      <c r="B82" s="4" t="s">
        <v>36</v>
      </c>
      <c r="C82" s="22" t="s">
        <v>16</v>
      </c>
      <c r="D82" s="22" t="s">
        <v>16</v>
      </c>
      <c r="E82" s="22" t="s">
        <v>16</v>
      </c>
      <c r="F82" s="22" t="s">
        <v>16</v>
      </c>
      <c r="G82" s="153"/>
    </row>
    <row r="83" spans="2:13" ht="19" x14ac:dyDescent="0.25">
      <c r="B83" s="4" t="s">
        <v>17</v>
      </c>
      <c r="C83" s="3">
        <v>14.2</v>
      </c>
      <c r="D83" s="3">
        <v>12</v>
      </c>
      <c r="E83" s="3">
        <v>16</v>
      </c>
      <c r="F83" s="3">
        <v>27.4</v>
      </c>
      <c r="G83" s="35"/>
    </row>
    <row r="84" spans="2:13" ht="19" x14ac:dyDescent="0.25">
      <c r="B84" s="4" t="s">
        <v>18</v>
      </c>
      <c r="C84" s="5">
        <v>10.3</v>
      </c>
      <c r="D84" s="3">
        <v>12</v>
      </c>
      <c r="E84" s="3">
        <v>8.9</v>
      </c>
      <c r="F84" s="3">
        <v>27.4</v>
      </c>
      <c r="G84" s="35"/>
    </row>
    <row r="85" spans="2:13" ht="19" x14ac:dyDescent="0.25">
      <c r="B85" s="4" t="s">
        <v>19</v>
      </c>
      <c r="C85" s="5">
        <v>18.600000000000001</v>
      </c>
      <c r="D85" s="3">
        <v>11.3</v>
      </c>
      <c r="E85" s="3">
        <v>20.9</v>
      </c>
      <c r="F85" s="3">
        <v>28.1</v>
      </c>
      <c r="G85" s="35"/>
    </row>
    <row r="86" spans="2:13" ht="19" x14ac:dyDescent="0.25">
      <c r="B86" s="4" t="s">
        <v>20</v>
      </c>
      <c r="C86" s="5">
        <v>15.8</v>
      </c>
      <c r="D86" s="3">
        <v>11.1</v>
      </c>
      <c r="E86" s="3">
        <v>18.7</v>
      </c>
      <c r="F86" s="3">
        <v>24.9</v>
      </c>
      <c r="G86" s="35"/>
    </row>
    <row r="87" spans="2:13" ht="19" x14ac:dyDescent="0.25">
      <c r="B87" s="32" t="s">
        <v>21</v>
      </c>
      <c r="C87" s="5">
        <v>6.8</v>
      </c>
      <c r="D87" s="5">
        <v>8.1999999999999993</v>
      </c>
      <c r="E87" s="5">
        <v>7.5</v>
      </c>
      <c r="F87" s="5">
        <v>13.6</v>
      </c>
      <c r="G87" s="104"/>
      <c r="H87" s="12"/>
      <c r="I87" s="12"/>
      <c r="J87" s="12"/>
    </row>
    <row r="88" spans="2:13" ht="19" x14ac:dyDescent="0.25">
      <c r="B88" s="4" t="s">
        <v>22</v>
      </c>
      <c r="C88" s="5">
        <v>7.5</v>
      </c>
      <c r="D88" s="3">
        <v>8.8000000000000007</v>
      </c>
      <c r="E88" s="3">
        <v>10.9</v>
      </c>
      <c r="F88" s="3">
        <v>16.899999999999999</v>
      </c>
      <c r="G88" s="35"/>
    </row>
    <row r="89" spans="2:13" ht="19" x14ac:dyDescent="0.25">
      <c r="B89" s="4" t="s">
        <v>23</v>
      </c>
      <c r="C89" s="5">
        <v>20.2</v>
      </c>
      <c r="D89" s="3">
        <v>10.7</v>
      </c>
      <c r="E89" s="3">
        <v>23.6</v>
      </c>
      <c r="F89" s="3">
        <v>20</v>
      </c>
      <c r="G89" s="35"/>
    </row>
    <row r="90" spans="2:13" ht="19" x14ac:dyDescent="0.25">
      <c r="B90" s="4" t="s">
        <v>24</v>
      </c>
      <c r="C90" s="5">
        <v>10.3</v>
      </c>
      <c r="D90" s="3">
        <v>10.5</v>
      </c>
      <c r="E90" s="3">
        <v>8.9</v>
      </c>
      <c r="F90" s="3">
        <v>15.4</v>
      </c>
      <c r="G90" s="35"/>
    </row>
    <row r="91" spans="2:13" ht="19" x14ac:dyDescent="0.25">
      <c r="B91" s="4" t="s">
        <v>25</v>
      </c>
      <c r="C91" s="3">
        <v>11</v>
      </c>
      <c r="D91" s="3">
        <v>12.1</v>
      </c>
      <c r="E91" s="3">
        <v>12.6</v>
      </c>
      <c r="F91" s="3">
        <v>25.3</v>
      </c>
      <c r="G91" s="35"/>
    </row>
    <row r="92" spans="2:13" ht="19" x14ac:dyDescent="0.25">
      <c r="B92" s="4" t="s">
        <v>26</v>
      </c>
      <c r="C92" s="3">
        <v>6.2</v>
      </c>
      <c r="D92" s="3">
        <v>8.1</v>
      </c>
      <c r="E92" s="3">
        <v>7</v>
      </c>
      <c r="F92" s="3">
        <v>16.5</v>
      </c>
      <c r="G92" s="35"/>
    </row>
    <row r="94" spans="2:13" ht="19" x14ac:dyDescent="0.25">
      <c r="B94" s="103"/>
      <c r="C94" s="103"/>
      <c r="D94" s="103"/>
      <c r="E94" s="103"/>
      <c r="F94" s="103"/>
      <c r="G94" s="103"/>
      <c r="H94" s="103"/>
      <c r="I94" s="103"/>
      <c r="J94" s="103"/>
      <c r="K94" s="103"/>
      <c r="L94" s="103"/>
      <c r="M94" s="31"/>
    </row>
    <row r="95" spans="2:13" ht="19" x14ac:dyDescent="0.25">
      <c r="B95" s="103"/>
      <c r="C95" s="132"/>
      <c r="D95" s="132"/>
      <c r="E95" s="132"/>
      <c r="F95" s="132"/>
      <c r="G95" s="132"/>
      <c r="H95" s="132"/>
      <c r="I95" s="132"/>
      <c r="J95" s="132"/>
      <c r="K95" s="132"/>
      <c r="L95" s="103"/>
      <c r="M95" s="31"/>
    </row>
    <row r="96" spans="2:13" ht="19" x14ac:dyDescent="0.25">
      <c r="B96" s="103"/>
      <c r="C96" s="110"/>
      <c r="D96" s="110"/>
      <c r="E96" s="110"/>
      <c r="F96" s="110"/>
      <c r="G96" s="110"/>
      <c r="H96" s="110"/>
      <c r="I96" s="110"/>
      <c r="J96" s="110"/>
      <c r="K96" s="110"/>
      <c r="L96" s="103"/>
      <c r="M96" s="31"/>
    </row>
    <row r="97" spans="2:17" ht="19" x14ac:dyDescent="0.25">
      <c r="B97" s="103"/>
      <c r="C97" s="104"/>
      <c r="D97" s="103"/>
      <c r="E97" s="103"/>
      <c r="F97" s="103"/>
      <c r="G97" s="103"/>
      <c r="H97" s="103"/>
      <c r="I97" s="103"/>
      <c r="J97" s="103"/>
      <c r="K97" s="103"/>
      <c r="L97" s="103"/>
      <c r="M97" s="31"/>
    </row>
    <row r="98" spans="2:17" ht="19" x14ac:dyDescent="0.25">
      <c r="B98" s="103"/>
      <c r="C98" s="104"/>
      <c r="D98" s="103"/>
      <c r="E98" s="103"/>
      <c r="F98" s="103"/>
      <c r="G98" s="103"/>
      <c r="H98" s="103"/>
      <c r="I98" s="103"/>
      <c r="J98" s="103"/>
      <c r="K98" s="103"/>
      <c r="L98" s="103"/>
      <c r="M98" s="31"/>
    </row>
    <row r="99" spans="2:17" x14ac:dyDescent="0.2">
      <c r="B99" s="31"/>
      <c r="C99" s="31"/>
      <c r="D99" s="31"/>
      <c r="E99" s="31"/>
      <c r="F99" s="31"/>
      <c r="G99" s="31"/>
      <c r="H99" s="31"/>
      <c r="I99" s="31"/>
      <c r="J99" s="31"/>
      <c r="K99" s="31"/>
      <c r="L99" s="31"/>
      <c r="M99" s="31"/>
    </row>
    <row r="100" spans="2:17" ht="19" x14ac:dyDescent="0.25">
      <c r="B100" s="158"/>
      <c r="C100" s="158"/>
      <c r="D100" s="103"/>
      <c r="E100" s="103"/>
      <c r="F100" s="103"/>
      <c r="G100" s="103"/>
      <c r="H100" s="103"/>
      <c r="I100" s="103"/>
      <c r="J100" s="103"/>
      <c r="K100" s="31"/>
      <c r="L100" s="31"/>
      <c r="M100" s="31"/>
    </row>
    <row r="101" spans="2:17" ht="19" x14ac:dyDescent="0.25">
      <c r="B101" s="122"/>
      <c r="C101" s="133"/>
      <c r="D101" s="133"/>
      <c r="E101" s="133"/>
      <c r="F101" s="133"/>
      <c r="G101" s="133"/>
      <c r="H101" s="133"/>
      <c r="I101" s="133"/>
      <c r="J101" s="103"/>
      <c r="K101" s="31"/>
      <c r="L101" s="31"/>
      <c r="M101" s="31"/>
    </row>
    <row r="102" spans="2:17" ht="19" x14ac:dyDescent="0.25">
      <c r="B102" s="122"/>
      <c r="C102" s="114"/>
      <c r="D102" s="114"/>
      <c r="E102" s="114"/>
      <c r="F102" s="103"/>
      <c r="G102" s="103"/>
      <c r="H102" s="103"/>
      <c r="I102" s="103"/>
      <c r="J102" s="103"/>
      <c r="K102" s="31"/>
      <c r="L102" s="31"/>
      <c r="M102" s="31"/>
    </row>
    <row r="103" spans="2:17" ht="19" x14ac:dyDescent="0.25">
      <c r="B103" s="103"/>
      <c r="C103" s="103"/>
      <c r="D103" s="103"/>
      <c r="E103" s="103"/>
      <c r="F103" s="124"/>
      <c r="G103" s="124"/>
      <c r="H103" s="114"/>
      <c r="I103" s="114"/>
      <c r="J103" s="103"/>
      <c r="K103" s="121"/>
      <c r="L103" s="31"/>
      <c r="M103" s="31"/>
    </row>
    <row r="104" spans="2:17" ht="19" x14ac:dyDescent="0.25">
      <c r="B104" s="103"/>
      <c r="C104" s="103"/>
      <c r="D104" s="103"/>
      <c r="E104" s="103"/>
      <c r="F104" s="103"/>
      <c r="G104" s="103"/>
      <c r="H104" s="103"/>
      <c r="I104" s="103"/>
      <c r="J104" s="103"/>
      <c r="K104" s="121"/>
      <c r="L104" s="31"/>
      <c r="M104" s="31"/>
    </row>
    <row r="105" spans="2:17" ht="19" x14ac:dyDescent="0.25">
      <c r="B105" s="122"/>
      <c r="C105" s="133"/>
      <c r="D105" s="133"/>
      <c r="E105" s="133"/>
      <c r="F105" s="133"/>
      <c r="G105" s="133"/>
      <c r="H105" s="133"/>
      <c r="I105" s="133"/>
      <c r="J105" s="103"/>
      <c r="K105" s="121"/>
      <c r="L105" s="31"/>
      <c r="M105" s="31"/>
    </row>
    <row r="106" spans="2:17" ht="19" x14ac:dyDescent="0.25">
      <c r="B106" s="122"/>
      <c r="C106" s="114"/>
      <c r="D106" s="114"/>
      <c r="E106" s="114"/>
      <c r="F106" s="124"/>
      <c r="G106" s="124"/>
      <c r="H106" s="134"/>
      <c r="I106" s="134"/>
      <c r="J106" s="103"/>
      <c r="K106" s="31"/>
      <c r="L106" s="31"/>
      <c r="M106" s="31"/>
      <c r="N106" s="31"/>
      <c r="O106" s="31"/>
      <c r="P106" s="31"/>
      <c r="Q106" s="31"/>
    </row>
    <row r="107" spans="2:17" ht="19" x14ac:dyDescent="0.25">
      <c r="B107" s="122"/>
      <c r="C107" s="135"/>
      <c r="D107" s="103"/>
      <c r="E107" s="103"/>
      <c r="F107" s="124"/>
      <c r="G107" s="124"/>
      <c r="H107" s="114"/>
      <c r="I107" s="114"/>
      <c r="J107" s="103"/>
      <c r="K107" s="31"/>
      <c r="L107" s="31"/>
      <c r="M107" s="31"/>
      <c r="N107" s="31"/>
      <c r="O107" s="31"/>
      <c r="P107" s="31"/>
      <c r="Q107" s="31"/>
    </row>
    <row r="108" spans="2:17" ht="19" x14ac:dyDescent="0.25">
      <c r="B108" s="103"/>
      <c r="C108" s="103"/>
      <c r="D108" s="103"/>
      <c r="E108" s="103"/>
      <c r="F108" s="103"/>
      <c r="G108" s="103"/>
      <c r="H108" s="103"/>
      <c r="I108" s="103"/>
      <c r="J108" s="103"/>
      <c r="K108" s="31"/>
      <c r="L108" s="31"/>
      <c r="M108" s="31"/>
      <c r="N108" s="31"/>
      <c r="O108" s="31"/>
      <c r="P108" s="31"/>
      <c r="Q108" s="31"/>
    </row>
    <row r="109" spans="2:17" ht="19" x14ac:dyDescent="0.25">
      <c r="B109" s="158"/>
      <c r="C109" s="158"/>
      <c r="D109" s="158"/>
      <c r="E109" s="158"/>
      <c r="F109" s="103"/>
      <c r="G109" s="103"/>
      <c r="H109" s="103"/>
      <c r="I109" s="103"/>
      <c r="J109" s="103"/>
      <c r="K109" s="31"/>
      <c r="L109" s="31"/>
      <c r="M109" s="31"/>
      <c r="N109" s="31"/>
      <c r="O109" s="31"/>
      <c r="P109" s="31"/>
      <c r="Q109" s="31"/>
    </row>
    <row r="110" spans="2:17" ht="19" x14ac:dyDescent="0.25">
      <c r="B110" s="28"/>
      <c r="C110" s="28"/>
      <c r="D110" s="28"/>
      <c r="E110" s="28"/>
      <c r="F110" s="103"/>
      <c r="G110" s="103"/>
      <c r="H110" s="103"/>
      <c r="I110" s="103"/>
      <c r="J110" s="103"/>
      <c r="K110" s="31"/>
      <c r="L110" s="31"/>
      <c r="M110" s="31"/>
      <c r="N110" s="31"/>
      <c r="O110" s="31"/>
      <c r="P110" s="31"/>
      <c r="Q110" s="31"/>
    </row>
    <row r="111" spans="2:17" x14ac:dyDescent="0.2">
      <c r="B111" s="31"/>
      <c r="C111" s="156"/>
      <c r="D111" s="156"/>
      <c r="E111" s="156"/>
      <c r="F111" s="156"/>
      <c r="G111" s="156"/>
      <c r="H111" s="156"/>
      <c r="I111" s="46"/>
      <c r="J111" s="156"/>
      <c r="K111" s="156"/>
      <c r="L111" s="156"/>
      <c r="M111" s="156"/>
      <c r="N111" s="156"/>
      <c r="O111" s="156"/>
      <c r="P111" s="156"/>
      <c r="Q111" s="31"/>
    </row>
    <row r="112" spans="2:17" ht="24" x14ac:dyDescent="0.3">
      <c r="B112" s="121"/>
      <c r="C112" s="108"/>
      <c r="D112" s="108"/>
      <c r="E112" s="108"/>
      <c r="F112" s="108"/>
      <c r="G112" s="108"/>
      <c r="H112" s="108"/>
      <c r="I112" s="108"/>
      <c r="J112" s="108"/>
      <c r="K112" s="108"/>
      <c r="L112" s="108"/>
      <c r="M112" s="108"/>
      <c r="N112" s="108"/>
      <c r="O112" s="108"/>
      <c r="P112" s="108"/>
      <c r="Q112" s="149"/>
    </row>
    <row r="113" spans="2:17" ht="24" x14ac:dyDescent="0.3">
      <c r="B113" s="121"/>
      <c r="C113" s="123"/>
      <c r="D113" s="123"/>
      <c r="E113" s="123"/>
      <c r="F113" s="123"/>
      <c r="G113" s="123"/>
      <c r="H113" s="123"/>
      <c r="I113" s="123"/>
      <c r="J113" s="123"/>
      <c r="K113" s="123"/>
      <c r="L113" s="123"/>
      <c r="M113" s="123"/>
      <c r="N113" s="123"/>
      <c r="O113" s="123"/>
      <c r="P113" s="123"/>
      <c r="Q113" s="150"/>
    </row>
    <row r="114" spans="2:17" x14ac:dyDescent="0.2">
      <c r="B114" s="31"/>
      <c r="C114" s="31"/>
      <c r="D114" s="31"/>
      <c r="E114" s="31"/>
      <c r="F114" s="31"/>
      <c r="G114" s="31"/>
      <c r="H114" s="31"/>
      <c r="I114" s="31"/>
      <c r="J114" s="31"/>
      <c r="K114" s="31"/>
      <c r="L114" s="31"/>
      <c r="M114" s="31"/>
      <c r="N114" s="31"/>
      <c r="O114" s="31"/>
      <c r="P114" s="31"/>
      <c r="Q114" s="31"/>
    </row>
    <row r="115" spans="2:17" x14ac:dyDescent="0.2">
      <c r="B115" s="31"/>
      <c r="C115" s="31"/>
      <c r="D115" s="31"/>
      <c r="E115" s="31"/>
      <c r="F115" s="31"/>
      <c r="G115" s="31"/>
      <c r="H115" s="31"/>
      <c r="I115" s="31"/>
      <c r="J115" s="31"/>
      <c r="K115" s="31"/>
      <c r="L115" s="31"/>
      <c r="M115" s="31"/>
      <c r="N115" s="31"/>
      <c r="O115" s="31"/>
      <c r="P115" s="31"/>
      <c r="Q115" s="31"/>
    </row>
    <row r="116" spans="2:17" x14ac:dyDescent="0.2">
      <c r="B116" s="31"/>
      <c r="C116" s="31"/>
      <c r="D116" s="31"/>
      <c r="E116" s="31"/>
      <c r="F116" s="31"/>
      <c r="G116" s="31"/>
      <c r="H116" s="31"/>
      <c r="I116" s="31"/>
      <c r="J116" s="31"/>
      <c r="K116" s="31"/>
      <c r="L116" s="31"/>
      <c r="M116" s="31"/>
      <c r="N116" s="31"/>
      <c r="O116" s="31"/>
      <c r="P116" s="31"/>
      <c r="Q116" s="31"/>
    </row>
    <row r="117" spans="2:17" x14ac:dyDescent="0.2">
      <c r="B117" s="31"/>
      <c r="C117" s="31"/>
      <c r="D117" s="31"/>
      <c r="E117" s="31"/>
      <c r="F117" s="31"/>
      <c r="G117" s="31"/>
      <c r="H117" s="31"/>
      <c r="I117" s="31"/>
      <c r="J117" s="31"/>
      <c r="K117" s="31"/>
      <c r="L117" s="31"/>
      <c r="M117" s="31"/>
      <c r="N117" s="31"/>
      <c r="O117" s="31"/>
      <c r="P117" s="31"/>
      <c r="Q117" s="31"/>
    </row>
    <row r="118" spans="2:17" ht="19" x14ac:dyDescent="0.25">
      <c r="B118" s="103"/>
      <c r="C118" s="103"/>
      <c r="D118" s="103"/>
      <c r="E118" s="103"/>
      <c r="F118" s="103"/>
      <c r="G118" s="103"/>
      <c r="H118" s="103"/>
      <c r="I118" s="103"/>
      <c r="J118" s="103"/>
      <c r="K118" s="103"/>
      <c r="L118" s="31"/>
      <c r="M118" s="31"/>
      <c r="N118" s="31"/>
      <c r="O118" s="31"/>
      <c r="P118" s="31"/>
      <c r="Q118" s="31"/>
    </row>
    <row r="119" spans="2:17" ht="19" x14ac:dyDescent="0.25">
      <c r="B119" s="103"/>
      <c r="C119" s="132"/>
      <c r="D119" s="132"/>
      <c r="E119" s="132"/>
      <c r="F119" s="132"/>
      <c r="G119" s="132"/>
      <c r="H119" s="132"/>
      <c r="I119" s="132"/>
      <c r="J119" s="132"/>
      <c r="K119" s="132"/>
      <c r="L119" s="31"/>
      <c r="M119" s="31"/>
      <c r="N119" s="31"/>
      <c r="O119" s="31"/>
      <c r="P119" s="31"/>
      <c r="Q119" s="31"/>
    </row>
    <row r="120" spans="2:17" ht="19" x14ac:dyDescent="0.25">
      <c r="B120" s="103"/>
      <c r="C120" s="110"/>
      <c r="D120" s="110"/>
      <c r="E120" s="110"/>
      <c r="F120" s="110"/>
      <c r="G120" s="110"/>
      <c r="H120" s="110"/>
      <c r="I120" s="110"/>
      <c r="J120" s="110"/>
      <c r="K120" s="110"/>
      <c r="L120" s="31"/>
      <c r="M120" s="31"/>
      <c r="N120" s="31"/>
      <c r="O120" s="31"/>
      <c r="P120" s="31"/>
      <c r="Q120" s="31"/>
    </row>
    <row r="121" spans="2:17" ht="19" x14ac:dyDescent="0.25">
      <c r="B121" s="103"/>
      <c r="C121" s="104"/>
      <c r="D121" s="103"/>
      <c r="E121" s="103"/>
      <c r="F121" s="103"/>
      <c r="G121" s="103"/>
      <c r="H121" s="103"/>
      <c r="I121" s="103"/>
      <c r="J121" s="103"/>
      <c r="K121" s="103"/>
      <c r="L121" s="31"/>
      <c r="M121" s="31"/>
      <c r="N121" s="31"/>
      <c r="O121" s="31"/>
      <c r="P121" s="31"/>
      <c r="Q121" s="31"/>
    </row>
    <row r="122" spans="2:17" ht="19" x14ac:dyDescent="0.25">
      <c r="B122" s="103"/>
      <c r="C122" s="104"/>
      <c r="D122" s="103"/>
      <c r="E122" s="103"/>
      <c r="F122" s="103"/>
      <c r="G122" s="103"/>
      <c r="H122" s="103"/>
      <c r="I122" s="103"/>
      <c r="J122" s="103"/>
      <c r="K122" s="103"/>
      <c r="L122" s="31"/>
      <c r="M122" s="31"/>
      <c r="N122" s="12"/>
      <c r="O122" s="12"/>
      <c r="P122" s="12"/>
    </row>
    <row r="123" spans="2:17" x14ac:dyDescent="0.2">
      <c r="B123" s="31"/>
      <c r="C123" s="31"/>
      <c r="D123" s="31"/>
      <c r="E123" s="31"/>
      <c r="F123" s="31"/>
      <c r="G123" s="31"/>
      <c r="H123" s="31"/>
      <c r="I123" s="31"/>
      <c r="J123" s="31"/>
      <c r="K123" s="31"/>
      <c r="L123" s="31"/>
      <c r="M123" s="31"/>
      <c r="N123" s="12"/>
      <c r="O123" s="12"/>
      <c r="P123" s="12"/>
    </row>
    <row r="124" spans="2:17" ht="19" x14ac:dyDescent="0.25">
      <c r="B124" s="158"/>
      <c r="C124" s="158"/>
      <c r="D124" s="103"/>
      <c r="E124" s="103"/>
      <c r="F124" s="103"/>
      <c r="G124" s="103"/>
      <c r="H124" s="103"/>
      <c r="I124" s="103"/>
      <c r="J124" s="31"/>
      <c r="K124" s="31"/>
      <c r="L124" s="31"/>
      <c r="M124" s="31"/>
      <c r="N124" s="12"/>
      <c r="O124" s="12"/>
      <c r="P124" s="12"/>
    </row>
    <row r="125" spans="2:17" ht="19" x14ac:dyDescent="0.25">
      <c r="B125" s="122"/>
      <c r="C125" s="133"/>
      <c r="D125" s="133"/>
      <c r="E125" s="133"/>
      <c r="F125" s="133"/>
      <c r="G125" s="133"/>
      <c r="H125" s="133"/>
      <c r="I125" s="133"/>
      <c r="J125" s="31"/>
      <c r="K125" s="31"/>
      <c r="L125" s="31"/>
      <c r="M125" s="31"/>
      <c r="N125" s="12"/>
      <c r="O125" s="12"/>
      <c r="P125" s="12"/>
    </row>
    <row r="126" spans="2:17" ht="19" x14ac:dyDescent="0.25">
      <c r="B126" s="122"/>
      <c r="C126" s="114"/>
      <c r="D126" s="114"/>
      <c r="E126" s="114"/>
      <c r="F126" s="103"/>
      <c r="G126" s="103"/>
      <c r="H126" s="103"/>
      <c r="I126" s="103"/>
      <c r="J126" s="31"/>
      <c r="K126" s="31"/>
      <c r="L126" s="31"/>
      <c r="M126" s="31"/>
      <c r="N126" s="12"/>
      <c r="O126" s="12"/>
      <c r="P126" s="12"/>
    </row>
    <row r="127" spans="2:17" ht="19" x14ac:dyDescent="0.25">
      <c r="B127" s="103"/>
      <c r="C127" s="103"/>
      <c r="D127" s="103"/>
      <c r="E127" s="103"/>
      <c r="F127" s="124"/>
      <c r="G127" s="124"/>
      <c r="H127" s="114"/>
      <c r="I127" s="114"/>
      <c r="J127" s="31"/>
      <c r="K127" s="31"/>
      <c r="L127" s="31"/>
      <c r="M127" s="31"/>
      <c r="N127" s="12"/>
      <c r="O127" s="12"/>
      <c r="P127" s="12"/>
    </row>
    <row r="128" spans="2:17" ht="19" x14ac:dyDescent="0.25">
      <c r="B128" s="103"/>
      <c r="C128" s="103"/>
      <c r="D128" s="103"/>
      <c r="E128" s="103"/>
      <c r="F128" s="103"/>
      <c r="G128" s="103"/>
      <c r="H128" s="103"/>
      <c r="I128" s="103"/>
      <c r="J128" s="31"/>
      <c r="K128" s="31"/>
      <c r="L128" s="31"/>
      <c r="M128" s="31"/>
      <c r="N128" s="12"/>
      <c r="O128" s="12"/>
      <c r="P128" s="12"/>
    </row>
    <row r="129" spans="1:16" ht="19" x14ac:dyDescent="0.25">
      <c r="B129" s="122"/>
      <c r="C129" s="133"/>
      <c r="D129" s="133"/>
      <c r="E129" s="133"/>
      <c r="F129" s="133"/>
      <c r="G129" s="133"/>
      <c r="H129" s="133"/>
      <c r="I129" s="133"/>
      <c r="J129" s="31"/>
      <c r="K129" s="31"/>
      <c r="L129" s="31"/>
      <c r="M129" s="31"/>
      <c r="N129" s="12"/>
      <c r="O129" s="12"/>
      <c r="P129" s="12"/>
    </row>
    <row r="130" spans="1:16" ht="19" x14ac:dyDescent="0.25">
      <c r="B130" s="122"/>
      <c r="C130" s="114"/>
      <c r="D130" s="114"/>
      <c r="E130" s="114"/>
      <c r="F130" s="124"/>
      <c r="G130" s="124"/>
      <c r="H130" s="134"/>
      <c r="I130" s="134"/>
      <c r="J130" s="31"/>
      <c r="K130" s="31"/>
      <c r="L130" s="31"/>
      <c r="M130" s="31"/>
      <c r="N130" s="12"/>
      <c r="O130" s="12"/>
      <c r="P130" s="12"/>
    </row>
    <row r="131" spans="1:16" ht="19" x14ac:dyDescent="0.25">
      <c r="B131" s="122"/>
      <c r="C131" s="135"/>
      <c r="D131" s="103"/>
      <c r="E131" s="103"/>
      <c r="F131" s="124"/>
      <c r="G131" s="124"/>
      <c r="H131" s="114"/>
      <c r="I131" s="114"/>
      <c r="J131" s="31"/>
      <c r="K131" s="31"/>
      <c r="L131" s="31"/>
      <c r="M131" s="31"/>
      <c r="N131" s="12"/>
      <c r="O131" s="12"/>
      <c r="P131" s="12"/>
    </row>
    <row r="132" spans="1:16" x14ac:dyDescent="0.2">
      <c r="B132" s="31"/>
      <c r="C132" s="31"/>
      <c r="D132" s="31"/>
      <c r="E132" s="31"/>
      <c r="F132" s="31"/>
      <c r="G132" s="31"/>
      <c r="H132" s="31"/>
      <c r="I132" s="31"/>
      <c r="J132" s="31"/>
      <c r="K132" s="31"/>
      <c r="L132" s="31"/>
      <c r="M132" s="31"/>
      <c r="N132" s="12"/>
      <c r="O132" s="12"/>
      <c r="P132" s="12"/>
    </row>
    <row r="133" spans="1:16" x14ac:dyDescent="0.2">
      <c r="B133" s="31"/>
      <c r="C133" s="31"/>
      <c r="D133" s="31"/>
      <c r="E133" s="31"/>
      <c r="F133" s="31"/>
      <c r="G133" s="31"/>
      <c r="H133" s="31"/>
      <c r="I133" s="31"/>
      <c r="J133" s="31"/>
      <c r="K133" s="31"/>
      <c r="L133" s="31"/>
      <c r="M133" s="31"/>
      <c r="N133" s="12"/>
      <c r="O133" s="12"/>
      <c r="P133" s="12"/>
    </row>
    <row r="134" spans="1:16" x14ac:dyDescent="0.2">
      <c r="B134" s="121"/>
      <c r="C134" s="123"/>
      <c r="D134" s="123"/>
      <c r="E134" s="123"/>
      <c r="F134" s="123"/>
      <c r="G134" s="123"/>
      <c r="H134" s="136"/>
      <c r="I134" s="136"/>
      <c r="J134" s="31"/>
      <c r="K134" s="31"/>
      <c r="L134" s="31"/>
      <c r="M134" s="31"/>
    </row>
    <row r="135" spans="1:16" x14ac:dyDescent="0.2">
      <c r="B135" s="121"/>
      <c r="C135" s="137"/>
      <c r="D135" s="138"/>
      <c r="E135" s="31"/>
      <c r="F135" s="123"/>
      <c r="G135" s="123"/>
      <c r="H135" s="136"/>
      <c r="I135" s="136"/>
      <c r="J135" s="31"/>
      <c r="K135" s="123"/>
      <c r="L135" s="31"/>
      <c r="M135" s="31"/>
    </row>
    <row r="136" spans="1:16" x14ac:dyDescent="0.2">
      <c r="B136" s="121"/>
      <c r="C136" s="137"/>
      <c r="D136" s="123"/>
      <c r="E136" s="123"/>
      <c r="F136" s="123"/>
      <c r="G136" s="123"/>
      <c r="H136" s="136"/>
      <c r="I136" s="136"/>
      <c r="J136" s="31"/>
      <c r="K136" s="31"/>
      <c r="L136" s="31"/>
      <c r="M136" s="31"/>
    </row>
    <row r="137" spans="1:16" x14ac:dyDescent="0.2">
      <c r="B137" s="121"/>
      <c r="C137" s="31"/>
      <c r="D137" s="31"/>
      <c r="E137" s="31"/>
      <c r="F137" s="123"/>
      <c r="G137" s="123"/>
      <c r="H137" s="31"/>
      <c r="I137" s="31"/>
      <c r="J137" s="31"/>
      <c r="K137" s="31"/>
      <c r="L137" s="31"/>
      <c r="M137" s="31"/>
    </row>
    <row r="138" spans="1:16" x14ac:dyDescent="0.2">
      <c r="B138" s="121"/>
      <c r="C138" s="123"/>
      <c r="D138" s="123"/>
      <c r="E138" s="123"/>
      <c r="F138" s="123"/>
      <c r="G138" s="123"/>
      <c r="H138" s="136"/>
      <c r="I138" s="136"/>
      <c r="J138" s="31"/>
      <c r="K138" s="31"/>
      <c r="L138" s="31"/>
      <c r="M138" s="31"/>
    </row>
    <row r="139" spans="1:16" x14ac:dyDescent="0.2">
      <c r="A139" s="12"/>
      <c r="B139" s="121"/>
      <c r="C139" s="31"/>
      <c r="D139" s="31"/>
      <c r="E139" s="31"/>
      <c r="F139" s="123"/>
      <c r="G139" s="123"/>
      <c r="H139" s="31"/>
      <c r="I139" s="31"/>
      <c r="J139" s="31"/>
      <c r="K139" s="31"/>
      <c r="L139" s="31"/>
      <c r="M139" s="31"/>
    </row>
    <row r="140" spans="1:16" x14ac:dyDescent="0.2">
      <c r="A140" s="12"/>
      <c r="B140" s="121"/>
      <c r="C140" s="31"/>
      <c r="D140" s="31"/>
      <c r="E140" s="31"/>
      <c r="F140" s="31"/>
      <c r="G140" s="31"/>
      <c r="H140" s="31"/>
      <c r="I140" s="31"/>
      <c r="J140" s="31"/>
      <c r="K140" s="31"/>
      <c r="L140" s="31"/>
      <c r="M140" s="31"/>
    </row>
    <row r="141" spans="1:16" x14ac:dyDescent="0.2">
      <c r="A141" s="12"/>
      <c r="B141" s="121"/>
      <c r="C141" s="31"/>
      <c r="D141" s="31"/>
      <c r="E141" s="31"/>
      <c r="F141" s="31"/>
      <c r="G141" s="31"/>
      <c r="H141" s="31"/>
      <c r="I141" s="31"/>
      <c r="J141" s="31"/>
      <c r="K141" s="31"/>
      <c r="L141" s="31"/>
      <c r="M141" s="31"/>
    </row>
    <row r="142" spans="1:16" x14ac:dyDescent="0.2">
      <c r="A142" s="12"/>
      <c r="B142" s="31"/>
      <c r="C142" s="31"/>
      <c r="D142" s="31"/>
      <c r="E142" s="106"/>
      <c r="F142" s="31"/>
      <c r="G142" s="31"/>
      <c r="H142" s="31"/>
      <c r="I142" s="31"/>
      <c r="J142" s="31"/>
      <c r="K142" s="31"/>
      <c r="L142" s="31"/>
      <c r="M142" s="31"/>
    </row>
    <row r="143" spans="1:16" x14ac:dyDescent="0.2">
      <c r="A143" s="12"/>
      <c r="B143" s="31"/>
      <c r="C143" s="31"/>
      <c r="D143" s="31"/>
      <c r="E143" s="31"/>
      <c r="F143" s="31"/>
      <c r="G143" s="31"/>
      <c r="H143" s="31"/>
      <c r="I143" s="31"/>
      <c r="J143" s="31"/>
      <c r="K143" s="31"/>
      <c r="L143" s="31"/>
      <c r="M143" s="31"/>
    </row>
    <row r="144" spans="1:16" x14ac:dyDescent="0.2">
      <c r="A144" s="12"/>
      <c r="B144" s="25"/>
      <c r="C144" s="12"/>
      <c r="D144" s="12"/>
      <c r="E144" s="12"/>
      <c r="F144" s="12"/>
      <c r="G144" s="12"/>
      <c r="H144" s="12"/>
      <c r="I144" s="12"/>
      <c r="J144" s="12"/>
      <c r="K144" s="12"/>
      <c r="L144" s="12"/>
      <c r="M144" s="12"/>
    </row>
    <row r="145" spans="1:13" x14ac:dyDescent="0.2">
      <c r="A145" s="12"/>
      <c r="B145" s="12"/>
      <c r="C145" s="23"/>
      <c r="D145" s="23"/>
      <c r="E145" s="23"/>
      <c r="F145" s="23"/>
      <c r="G145" s="23"/>
      <c r="H145" s="12"/>
      <c r="I145" s="12"/>
      <c r="J145" s="12"/>
      <c r="K145" s="12"/>
      <c r="L145" s="12"/>
      <c r="M145" s="12"/>
    </row>
    <row r="146" spans="1:13" x14ac:dyDescent="0.2">
      <c r="A146" s="12"/>
      <c r="B146" s="12"/>
      <c r="C146" s="23"/>
      <c r="D146" s="23"/>
      <c r="E146" s="23"/>
      <c r="F146" s="23"/>
      <c r="G146" s="23"/>
      <c r="H146" s="12"/>
      <c r="I146" s="12"/>
      <c r="J146" s="12"/>
      <c r="K146" s="12"/>
      <c r="L146" s="12"/>
      <c r="M146" s="12"/>
    </row>
    <row r="147" spans="1:13" x14ac:dyDescent="0.2">
      <c r="A147" s="12"/>
      <c r="B147" s="12"/>
      <c r="C147" s="23"/>
      <c r="D147" s="23"/>
      <c r="E147" s="23"/>
      <c r="F147" s="23"/>
      <c r="G147" s="23"/>
      <c r="H147" s="12"/>
      <c r="I147" s="12"/>
      <c r="J147" s="12"/>
      <c r="K147" s="12"/>
      <c r="L147" s="12"/>
      <c r="M147" s="12"/>
    </row>
    <row r="148" spans="1:13" x14ac:dyDescent="0.2">
      <c r="A148" s="12"/>
      <c r="B148" s="12"/>
      <c r="C148" s="24"/>
      <c r="D148" s="24"/>
      <c r="E148" s="24"/>
      <c r="F148" s="24"/>
      <c r="G148" s="24"/>
      <c r="H148" s="12"/>
      <c r="I148" s="12"/>
      <c r="J148" s="12"/>
      <c r="K148" s="12"/>
      <c r="L148" s="12"/>
      <c r="M148" s="12"/>
    </row>
    <row r="149" spans="1:13" x14ac:dyDescent="0.2">
      <c r="A149" s="12"/>
      <c r="B149" s="12"/>
      <c r="C149" s="24"/>
      <c r="D149" s="24"/>
      <c r="E149" s="24"/>
      <c r="F149" s="24"/>
      <c r="G149" s="24"/>
      <c r="H149" s="12"/>
      <c r="I149" s="12"/>
      <c r="J149" s="12"/>
      <c r="K149" s="12"/>
      <c r="L149" s="12"/>
      <c r="M149" s="12"/>
    </row>
    <row r="150" spans="1:13" x14ac:dyDescent="0.2">
      <c r="A150" s="12"/>
      <c r="B150" s="12"/>
      <c r="C150" s="24"/>
      <c r="D150" s="24"/>
      <c r="E150" s="24"/>
      <c r="F150" s="24"/>
      <c r="G150" s="24"/>
      <c r="H150" s="12"/>
      <c r="I150" s="12"/>
      <c r="J150" s="12"/>
      <c r="K150" s="12"/>
      <c r="L150" s="12"/>
      <c r="M150" s="12"/>
    </row>
    <row r="151" spans="1:13" x14ac:dyDescent="0.2">
      <c r="A151" s="12"/>
      <c r="B151" s="12"/>
      <c r="C151" s="24"/>
      <c r="D151" s="24"/>
      <c r="E151" s="24"/>
      <c r="F151" s="24"/>
      <c r="G151" s="24"/>
      <c r="H151" s="12"/>
      <c r="I151" s="12"/>
      <c r="J151" s="12"/>
      <c r="K151" s="12"/>
      <c r="L151" s="12"/>
      <c r="M151" s="12"/>
    </row>
    <row r="152" spans="1:13" x14ac:dyDescent="0.2">
      <c r="A152" s="12"/>
      <c r="B152" s="12"/>
      <c r="C152" s="24"/>
      <c r="D152" s="24"/>
      <c r="E152" s="24"/>
      <c r="F152" s="24"/>
      <c r="G152" s="24"/>
      <c r="H152" s="12"/>
      <c r="I152" s="12"/>
      <c r="J152" s="12"/>
      <c r="K152" s="12"/>
      <c r="L152" s="12"/>
      <c r="M152" s="12"/>
    </row>
    <row r="153" spans="1:13" x14ac:dyDescent="0.2">
      <c r="A153" s="12"/>
      <c r="B153" s="12"/>
      <c r="C153" s="24"/>
      <c r="D153" s="24"/>
      <c r="E153" s="24"/>
      <c r="F153" s="24"/>
      <c r="G153" s="24"/>
      <c r="H153" s="12"/>
      <c r="I153" s="12"/>
      <c r="J153" s="12"/>
      <c r="K153" s="12"/>
      <c r="L153" s="12"/>
      <c r="M153" s="12"/>
    </row>
    <row r="154" spans="1:13" x14ac:dyDescent="0.2">
      <c r="A154" s="12"/>
      <c r="B154" s="12"/>
      <c r="C154" s="24"/>
      <c r="D154" s="24"/>
      <c r="E154" s="24"/>
      <c r="F154" s="24"/>
      <c r="G154" s="24"/>
      <c r="H154" s="12"/>
      <c r="I154" s="12"/>
      <c r="J154" s="12"/>
      <c r="K154" s="12"/>
      <c r="L154" s="12"/>
      <c r="M154" s="12"/>
    </row>
    <row r="155" spans="1:13" x14ac:dyDescent="0.2">
      <c r="A155" s="12"/>
      <c r="B155" s="12"/>
      <c r="C155" s="24"/>
      <c r="D155" s="24"/>
      <c r="E155" s="24"/>
      <c r="F155" s="24"/>
      <c r="G155" s="24"/>
      <c r="H155" s="12"/>
      <c r="I155" s="12"/>
      <c r="J155" s="12"/>
      <c r="K155" s="12"/>
      <c r="L155" s="12"/>
      <c r="M155" s="12"/>
    </row>
    <row r="156" spans="1:13" x14ac:dyDescent="0.2">
      <c r="A156" s="12"/>
      <c r="B156" s="12"/>
      <c r="C156" s="24"/>
      <c r="D156" s="24"/>
      <c r="E156" s="24"/>
      <c r="F156" s="24"/>
      <c r="G156" s="24"/>
      <c r="H156" s="12"/>
      <c r="I156" s="12"/>
      <c r="J156" s="12"/>
      <c r="K156" s="12"/>
      <c r="L156" s="12"/>
      <c r="M156" s="12"/>
    </row>
    <row r="157" spans="1:13" x14ac:dyDescent="0.2">
      <c r="A157" s="12"/>
      <c r="B157" s="12"/>
      <c r="C157" s="24"/>
      <c r="D157" s="24"/>
      <c r="E157" s="24"/>
      <c r="F157" s="24"/>
      <c r="G157" s="24"/>
      <c r="H157" s="12"/>
      <c r="I157" s="12"/>
      <c r="J157" s="12"/>
      <c r="K157" s="12"/>
      <c r="L157" s="12"/>
      <c r="M157" s="12"/>
    </row>
    <row r="158" spans="1:13" x14ac:dyDescent="0.2">
      <c r="A158" s="12"/>
      <c r="B158" s="12"/>
      <c r="C158" s="12"/>
      <c r="D158" s="12"/>
      <c r="E158" s="12"/>
      <c r="F158" s="12"/>
      <c r="G158" s="12"/>
      <c r="H158" s="12"/>
      <c r="I158" s="12"/>
      <c r="J158" s="12"/>
      <c r="K158" s="12"/>
      <c r="L158" s="12"/>
      <c r="M158" s="12"/>
    </row>
    <row r="159" spans="1:13" x14ac:dyDescent="0.2">
      <c r="A159" s="12"/>
      <c r="B159" s="12"/>
      <c r="C159" s="12"/>
      <c r="D159" s="12"/>
      <c r="E159" s="12"/>
      <c r="F159" s="12"/>
      <c r="G159" s="12"/>
      <c r="H159" s="12"/>
      <c r="I159" s="12"/>
      <c r="J159" s="12"/>
      <c r="K159" s="12"/>
      <c r="L159" s="12"/>
      <c r="M159" s="12"/>
    </row>
    <row r="160" spans="1:13" x14ac:dyDescent="0.2">
      <c r="A160" s="12"/>
      <c r="B160" s="12"/>
      <c r="C160" s="12"/>
      <c r="D160" s="12"/>
      <c r="E160" s="12"/>
      <c r="F160" s="12"/>
      <c r="G160" s="12"/>
      <c r="H160" s="12"/>
      <c r="I160" s="12"/>
      <c r="J160" s="12"/>
      <c r="K160" s="12"/>
      <c r="L160" s="12"/>
      <c r="M160" s="12"/>
    </row>
    <row r="161" spans="1:13" x14ac:dyDescent="0.2">
      <c r="A161" s="12"/>
      <c r="B161" s="12"/>
      <c r="C161" s="12"/>
      <c r="D161" s="12"/>
      <c r="E161" s="12"/>
      <c r="F161" s="12"/>
      <c r="G161" s="12"/>
      <c r="H161" s="12"/>
      <c r="I161" s="12"/>
      <c r="J161" s="12"/>
      <c r="K161" s="12"/>
      <c r="L161" s="12"/>
      <c r="M161" s="12"/>
    </row>
    <row r="162" spans="1:13" x14ac:dyDescent="0.2">
      <c r="A162" s="12"/>
      <c r="B162" s="12"/>
      <c r="C162" s="12"/>
      <c r="D162" s="12"/>
      <c r="E162" s="12"/>
      <c r="F162" s="12"/>
      <c r="G162" s="12"/>
      <c r="H162" s="12"/>
      <c r="I162" s="12"/>
      <c r="J162" s="12"/>
      <c r="K162" s="12"/>
      <c r="L162" s="12"/>
      <c r="M162" s="12"/>
    </row>
    <row r="163" spans="1:13" x14ac:dyDescent="0.2">
      <c r="A163" s="12"/>
      <c r="B163" s="12"/>
      <c r="C163" s="12"/>
      <c r="D163" s="12"/>
      <c r="E163" s="12"/>
      <c r="F163" s="12"/>
      <c r="G163" s="12"/>
      <c r="H163" s="12"/>
      <c r="I163" s="12"/>
      <c r="J163" s="12"/>
      <c r="K163" s="12"/>
      <c r="L163" s="12"/>
      <c r="M163" s="12"/>
    </row>
  </sheetData>
  <mergeCells count="7">
    <mergeCell ref="N111:P111"/>
    <mergeCell ref="B11:D11"/>
    <mergeCell ref="B124:C124"/>
    <mergeCell ref="B100:C100"/>
    <mergeCell ref="B109:E109"/>
    <mergeCell ref="C111:H111"/>
    <mergeCell ref="J111:M111"/>
  </mergeCells>
  <phoneticPr fontId="10" type="noConversion"/>
  <dataValidations disablePrompts="1" count="4">
    <dataValidation type="date" allowBlank="1" showInputMessage="1" showErrorMessage="1" errorTitle="Date Input " error="The start day must be a whole number between 1 and 31" promptTitle="User input " prompt="Indicates when the billing cycle starts " sqref="C15" xr:uid="{D71D3FC1-1503-FE41-BB2C-02CDFD9CF85F}">
      <formula1>40179</formula1>
      <formula2>45688</formula2>
    </dataValidation>
    <dataValidation type="list" allowBlank="1" showInputMessage="1" showErrorMessage="1" sqref="H15" xr:uid="{53474614-28DA-904C-9FF8-BFFEA4AE3587}">
      <formula1>"Basic,All-Electric"</formula1>
    </dataValidation>
    <dataValidation type="whole" allowBlank="1" showInputMessage="1" showErrorMessage="1" errorTitle="Number " error="Restricted to an integer between 0 and 31" promptTitle="User input " prompt="Billing Cycle _x000a_" sqref="D15" xr:uid="{D7EF4F5A-4FBF-8E45-BD74-13F061CB3430}">
      <formula1>0</formula1>
      <formula2>31</formula2>
    </dataValidation>
    <dataValidation type="decimal" operator="greaterThan" allowBlank="1" showInputMessage="1" showErrorMessage="1" promptTitle="User Input " prompt="Positives Values Only" sqref="K15" xr:uid="{4D6D81DB-CDE3-B14B-B445-AFC9EE7A4B15}">
      <formula1>0</formula1>
    </dataValidation>
  </dataValidations>
  <pageMargins left="0.7" right="0.7" top="0.75" bottom="0.75" header="0.3" footer="0.3"/>
  <ignoredErrors>
    <ignoredError sqref="E23:E24 F23:F24 H23:H24" evalError="1"/>
    <ignoredError sqref="G23:G24" evalError="1" formula="1"/>
  </ignoredErrors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promptTitle="Baseline Allowance " prompt="User must select a Baseline Territory " xr:uid="{EB639512-DA57-E444-A42B-A023AD2710E2}">
          <x14:formula1>
            <xm:f>'PG&amp;E Tiered Rates Baseline'!$B$7:$B$16</xm:f>
          </x14:formula1>
          <xm:sqref>B15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91CBC5-CC1A-1C44-A7C3-EB9D90D746E5}">
  <dimension ref="B2:L43"/>
  <sheetViews>
    <sheetView workbookViewId="0">
      <selection activeCell="E46" sqref="E46"/>
    </sheetView>
  </sheetViews>
  <sheetFormatPr baseColWidth="10" defaultRowHeight="16" x14ac:dyDescent="0.2"/>
  <cols>
    <col min="3" max="3" width="25.1640625" bestFit="1" customWidth="1"/>
    <col min="4" max="4" width="11.5" bestFit="1" customWidth="1"/>
    <col min="5" max="5" width="29.33203125" bestFit="1" customWidth="1"/>
    <col min="6" max="6" width="22.5" bestFit="1" customWidth="1"/>
    <col min="9" max="9" width="21.1640625" bestFit="1" customWidth="1"/>
    <col min="10" max="10" width="11" bestFit="1" customWidth="1"/>
    <col min="11" max="11" width="27.1640625" bestFit="1" customWidth="1"/>
    <col min="12" max="12" width="19.1640625" bestFit="1" customWidth="1"/>
  </cols>
  <sheetData>
    <row r="2" spans="2:12" x14ac:dyDescent="0.2">
      <c r="B2" s="47"/>
      <c r="C2" s="30"/>
      <c r="D2" s="30"/>
      <c r="E2" s="30"/>
      <c r="F2" s="47"/>
      <c r="G2" s="30"/>
    </row>
    <row r="3" spans="2:12" x14ac:dyDescent="0.2">
      <c r="B3" s="167" t="s">
        <v>74</v>
      </c>
      <c r="C3" s="168"/>
      <c r="D3" s="168"/>
      <c r="E3" s="168"/>
      <c r="F3" s="169"/>
      <c r="G3" s="30"/>
      <c r="H3" s="164" t="s">
        <v>54</v>
      </c>
      <c r="I3" s="165"/>
      <c r="J3" s="165"/>
      <c r="K3" s="165"/>
      <c r="L3" s="166"/>
    </row>
    <row r="4" spans="2:12" x14ac:dyDescent="0.2">
      <c r="B4" s="170" t="s">
        <v>87</v>
      </c>
      <c r="C4" s="171"/>
      <c r="D4" s="171"/>
      <c r="E4" s="171"/>
      <c r="F4" s="172"/>
      <c r="G4" s="30"/>
      <c r="H4" s="61"/>
      <c r="I4" s="62"/>
      <c r="J4" s="62"/>
      <c r="K4" s="62"/>
      <c r="L4" s="63"/>
    </row>
    <row r="5" spans="2:12" x14ac:dyDescent="0.2">
      <c r="B5" s="48"/>
      <c r="C5" s="49"/>
      <c r="D5" s="49"/>
      <c r="E5" s="49"/>
      <c r="F5" s="50"/>
      <c r="G5" s="30"/>
      <c r="H5" s="69"/>
      <c r="I5" s="70" t="s">
        <v>55</v>
      </c>
      <c r="J5" s="70"/>
      <c r="K5" s="71"/>
      <c r="L5" s="72"/>
    </row>
    <row r="6" spans="2:12" x14ac:dyDescent="0.2">
      <c r="B6" s="48"/>
      <c r="C6" s="51" t="s">
        <v>75</v>
      </c>
      <c r="D6" s="49"/>
      <c r="E6" s="49"/>
      <c r="F6" s="50"/>
      <c r="G6" s="30"/>
      <c r="H6" s="61"/>
      <c r="I6" s="62"/>
      <c r="J6" s="62" t="s">
        <v>56</v>
      </c>
      <c r="K6" s="62" t="s">
        <v>57</v>
      </c>
      <c r="L6" s="65" t="s">
        <v>58</v>
      </c>
    </row>
    <row r="7" spans="2:12" x14ac:dyDescent="0.2">
      <c r="B7" s="48"/>
      <c r="C7" s="49"/>
      <c r="D7" s="49" t="s">
        <v>56</v>
      </c>
      <c r="E7" s="49" t="s">
        <v>76</v>
      </c>
      <c r="F7" s="52" t="s">
        <v>77</v>
      </c>
      <c r="G7" s="30"/>
      <c r="H7" s="61"/>
      <c r="I7" s="62"/>
      <c r="J7" s="62"/>
      <c r="K7" s="62"/>
      <c r="L7" s="63"/>
    </row>
    <row r="8" spans="2:12" x14ac:dyDescent="0.2">
      <c r="B8" s="48"/>
      <c r="C8" s="49"/>
      <c r="D8" s="49" t="s">
        <v>64</v>
      </c>
      <c r="E8" s="49" t="s">
        <v>78</v>
      </c>
      <c r="F8" s="52"/>
      <c r="G8" s="30"/>
      <c r="H8" s="61"/>
      <c r="I8" s="62"/>
      <c r="J8" s="62" t="s">
        <v>59</v>
      </c>
      <c r="K8" s="62" t="s">
        <v>60</v>
      </c>
      <c r="L8" s="65" t="s">
        <v>58</v>
      </c>
    </row>
    <row r="9" spans="2:12" x14ac:dyDescent="0.2">
      <c r="B9" s="48"/>
      <c r="C9" s="49"/>
      <c r="D9" s="49"/>
      <c r="E9" s="49"/>
      <c r="F9" s="50"/>
      <c r="G9" s="30"/>
      <c r="H9" s="61"/>
      <c r="I9" s="62"/>
      <c r="J9" s="62"/>
      <c r="K9" s="62" t="s">
        <v>61</v>
      </c>
      <c r="L9" s="65" t="s">
        <v>58</v>
      </c>
    </row>
    <row r="10" spans="2:12" x14ac:dyDescent="0.2">
      <c r="B10" s="48"/>
      <c r="C10" s="51" t="s">
        <v>79</v>
      </c>
      <c r="D10" s="49"/>
      <c r="E10" s="49"/>
      <c r="F10" s="50"/>
      <c r="G10" s="30"/>
      <c r="H10" s="61"/>
      <c r="I10" s="62"/>
      <c r="J10" s="62"/>
      <c r="K10" s="62" t="s">
        <v>62</v>
      </c>
      <c r="L10" s="65" t="s">
        <v>63</v>
      </c>
    </row>
    <row r="11" spans="2:12" x14ac:dyDescent="0.2">
      <c r="B11" s="48"/>
      <c r="C11" s="49"/>
      <c r="D11" s="49" t="s">
        <v>56</v>
      </c>
      <c r="E11" s="49" t="s">
        <v>76</v>
      </c>
      <c r="F11" s="52" t="s">
        <v>77</v>
      </c>
      <c r="G11" s="30"/>
      <c r="H11" s="61"/>
      <c r="I11" s="62"/>
      <c r="J11" s="62"/>
      <c r="K11" s="62"/>
      <c r="L11" s="65"/>
    </row>
    <row r="12" spans="2:12" x14ac:dyDescent="0.2">
      <c r="B12" s="48"/>
      <c r="C12" s="49"/>
      <c r="D12" s="49" t="s">
        <v>64</v>
      </c>
      <c r="E12" s="49" t="s">
        <v>78</v>
      </c>
      <c r="F12" s="52"/>
      <c r="G12" s="30"/>
      <c r="H12" s="66"/>
      <c r="I12" s="67"/>
      <c r="J12" s="67" t="s">
        <v>64</v>
      </c>
      <c r="K12" s="67" t="s">
        <v>65</v>
      </c>
      <c r="L12" s="68"/>
    </row>
    <row r="13" spans="2:12" x14ac:dyDescent="0.2">
      <c r="B13" s="53"/>
      <c r="C13" s="54"/>
      <c r="D13" s="54"/>
      <c r="E13" s="54"/>
      <c r="F13" s="55"/>
      <c r="G13" s="30"/>
      <c r="H13" s="61"/>
      <c r="I13" s="62"/>
      <c r="J13" s="62"/>
      <c r="K13" s="62"/>
      <c r="L13" s="65"/>
    </row>
    <row r="14" spans="2:12" x14ac:dyDescent="0.2">
      <c r="B14" s="173" t="s">
        <v>86</v>
      </c>
      <c r="C14" s="174"/>
      <c r="D14" s="174"/>
      <c r="E14" s="174"/>
      <c r="F14" s="175"/>
      <c r="G14" s="30"/>
      <c r="H14" s="61"/>
      <c r="I14" s="64" t="s">
        <v>66</v>
      </c>
      <c r="J14" s="64"/>
      <c r="K14" s="62"/>
      <c r="L14" s="63"/>
    </row>
    <row r="15" spans="2:12" x14ac:dyDescent="0.2">
      <c r="B15" s="48"/>
      <c r="C15" s="49"/>
      <c r="D15" s="49"/>
      <c r="E15" s="49"/>
      <c r="F15" s="50"/>
      <c r="G15" s="30"/>
      <c r="H15" s="61"/>
      <c r="I15" s="62"/>
      <c r="J15" s="62" t="s">
        <v>67</v>
      </c>
      <c r="K15" s="62" t="s">
        <v>62</v>
      </c>
      <c r="L15" s="65" t="s">
        <v>58</v>
      </c>
    </row>
    <row r="16" spans="2:12" x14ac:dyDescent="0.2">
      <c r="B16" s="48"/>
      <c r="C16" s="51" t="s">
        <v>75</v>
      </c>
      <c r="D16" s="49"/>
      <c r="E16" s="49"/>
      <c r="F16" s="50"/>
      <c r="G16" s="30"/>
      <c r="H16" s="61"/>
      <c r="I16" s="62"/>
      <c r="J16" s="62"/>
      <c r="K16" s="62"/>
      <c r="L16" s="63"/>
    </row>
    <row r="17" spans="2:12" x14ac:dyDescent="0.2">
      <c r="B17" s="48"/>
      <c r="C17" s="49"/>
      <c r="D17" s="49" t="s">
        <v>56</v>
      </c>
      <c r="E17" s="49" t="s">
        <v>80</v>
      </c>
      <c r="F17" s="52" t="s">
        <v>77</v>
      </c>
      <c r="G17" s="30"/>
      <c r="H17" s="66"/>
      <c r="I17" s="67"/>
      <c r="J17" s="67" t="s">
        <v>64</v>
      </c>
      <c r="K17" s="67" t="s">
        <v>65</v>
      </c>
      <c r="L17" s="68" t="s">
        <v>68</v>
      </c>
    </row>
    <row r="18" spans="2:12" x14ac:dyDescent="0.2">
      <c r="B18" s="48"/>
      <c r="C18" s="49"/>
      <c r="D18" s="49" t="s">
        <v>64</v>
      </c>
      <c r="E18" s="49" t="s">
        <v>78</v>
      </c>
      <c r="F18" s="52"/>
      <c r="G18" s="30"/>
      <c r="H18" s="43"/>
      <c r="I18" s="60"/>
      <c r="J18" s="60"/>
      <c r="K18" s="60"/>
      <c r="L18" s="44"/>
    </row>
    <row r="19" spans="2:12" x14ac:dyDescent="0.2">
      <c r="B19" s="48"/>
      <c r="C19" s="49"/>
      <c r="D19" s="49"/>
      <c r="E19" s="49"/>
      <c r="F19" s="50"/>
      <c r="G19" s="30"/>
      <c r="H19" s="42"/>
      <c r="I19" s="59"/>
      <c r="J19" s="59"/>
      <c r="K19" s="59"/>
      <c r="L19" s="42"/>
    </row>
    <row r="20" spans="2:12" x14ac:dyDescent="0.2">
      <c r="B20" s="48"/>
      <c r="C20" s="51" t="s">
        <v>79</v>
      </c>
      <c r="D20" s="49"/>
      <c r="E20" s="49"/>
      <c r="F20" s="50"/>
      <c r="G20" s="30"/>
      <c r="H20" s="42"/>
      <c r="I20" s="42" t="s">
        <v>69</v>
      </c>
      <c r="J20" s="42"/>
      <c r="K20" s="59"/>
      <c r="L20" s="59"/>
    </row>
    <row r="21" spans="2:12" x14ac:dyDescent="0.2">
      <c r="B21" s="48"/>
      <c r="C21" s="49"/>
      <c r="D21" s="49" t="s">
        <v>56</v>
      </c>
      <c r="E21" s="49" t="s">
        <v>80</v>
      </c>
      <c r="F21" s="52" t="s">
        <v>77</v>
      </c>
      <c r="G21" s="30"/>
      <c r="H21" s="42"/>
      <c r="I21" s="42"/>
      <c r="J21" s="59" t="s">
        <v>70</v>
      </c>
      <c r="K21" s="59"/>
      <c r="L21" s="59"/>
    </row>
    <row r="22" spans="2:12" x14ac:dyDescent="0.2">
      <c r="B22" s="48"/>
      <c r="C22" s="49"/>
      <c r="D22" s="49" t="s">
        <v>64</v>
      </c>
      <c r="E22" s="49" t="s">
        <v>78</v>
      </c>
      <c r="F22" s="52"/>
      <c r="G22" s="30"/>
      <c r="H22" s="42"/>
      <c r="I22" s="42"/>
      <c r="J22" s="59" t="s">
        <v>71</v>
      </c>
      <c r="K22" s="59"/>
      <c r="L22" s="59"/>
    </row>
    <row r="23" spans="2:12" x14ac:dyDescent="0.2">
      <c r="B23" s="53"/>
      <c r="C23" s="54"/>
      <c r="D23" s="54"/>
      <c r="E23" s="54"/>
      <c r="F23" s="55"/>
      <c r="G23" s="30"/>
      <c r="H23" s="42"/>
      <c r="I23" s="42"/>
      <c r="J23" s="59" t="s">
        <v>72</v>
      </c>
      <c r="K23" s="59"/>
      <c r="L23" s="59"/>
    </row>
    <row r="24" spans="2:12" x14ac:dyDescent="0.2">
      <c r="B24" s="176" t="s">
        <v>81</v>
      </c>
      <c r="C24" s="177"/>
      <c r="D24" s="177"/>
      <c r="E24" s="177"/>
      <c r="F24" s="178"/>
      <c r="G24" s="30"/>
    </row>
    <row r="25" spans="2:12" x14ac:dyDescent="0.2">
      <c r="B25" s="48"/>
      <c r="C25" s="49"/>
      <c r="D25" s="49"/>
      <c r="E25" s="49"/>
      <c r="F25" s="50"/>
      <c r="G25" s="30"/>
    </row>
    <row r="26" spans="2:12" x14ac:dyDescent="0.2">
      <c r="B26" s="48"/>
      <c r="C26" s="51" t="s">
        <v>75</v>
      </c>
      <c r="D26" s="49"/>
      <c r="E26" s="49"/>
      <c r="F26" s="50"/>
      <c r="G26" s="30"/>
    </row>
    <row r="27" spans="2:12" x14ac:dyDescent="0.2">
      <c r="B27" s="48"/>
      <c r="C27" s="49"/>
      <c r="D27" s="49" t="s">
        <v>56</v>
      </c>
      <c r="E27" s="49" t="s">
        <v>80</v>
      </c>
      <c r="F27" s="52" t="s">
        <v>82</v>
      </c>
      <c r="G27" s="30"/>
    </row>
    <row r="28" spans="2:12" x14ac:dyDescent="0.2">
      <c r="B28" s="48"/>
      <c r="C28" s="49"/>
      <c r="D28" s="49" t="s">
        <v>64</v>
      </c>
      <c r="E28" s="49" t="s">
        <v>83</v>
      </c>
      <c r="F28" s="52"/>
      <c r="G28" s="30"/>
    </row>
    <row r="29" spans="2:12" x14ac:dyDescent="0.2">
      <c r="B29" s="48"/>
      <c r="C29" s="49"/>
      <c r="D29" s="49"/>
      <c r="E29" s="49"/>
      <c r="F29" s="50"/>
    </row>
    <row r="30" spans="2:12" x14ac:dyDescent="0.2">
      <c r="B30" s="48"/>
      <c r="C30" s="51" t="s">
        <v>79</v>
      </c>
      <c r="D30" s="49"/>
      <c r="E30" s="49"/>
      <c r="F30" s="50"/>
    </row>
    <row r="31" spans="2:12" x14ac:dyDescent="0.2">
      <c r="B31" s="48"/>
      <c r="C31" s="49"/>
      <c r="D31" s="49" t="s">
        <v>56</v>
      </c>
      <c r="E31" s="49" t="s">
        <v>80</v>
      </c>
      <c r="F31" s="52" t="s">
        <v>82</v>
      </c>
    </row>
    <row r="32" spans="2:12" x14ac:dyDescent="0.2">
      <c r="B32" s="48"/>
      <c r="C32" s="49"/>
      <c r="D32" s="49" t="s">
        <v>64</v>
      </c>
      <c r="E32" s="49" t="s">
        <v>83</v>
      </c>
      <c r="F32" s="52"/>
    </row>
    <row r="33" spans="2:6" x14ac:dyDescent="0.2">
      <c r="B33" s="48"/>
      <c r="C33" s="49"/>
      <c r="D33" s="49"/>
      <c r="E33" s="49"/>
      <c r="F33" s="52"/>
    </row>
    <row r="34" spans="2:6" x14ac:dyDescent="0.2">
      <c r="B34" s="179" t="s">
        <v>84</v>
      </c>
      <c r="C34" s="180"/>
      <c r="D34" s="180"/>
      <c r="E34" s="180"/>
      <c r="F34" s="181"/>
    </row>
    <row r="35" spans="2:6" x14ac:dyDescent="0.2">
      <c r="B35" s="48"/>
      <c r="C35" s="49"/>
      <c r="D35" s="49"/>
      <c r="E35" s="49"/>
      <c r="F35" s="50"/>
    </row>
    <row r="36" spans="2:6" x14ac:dyDescent="0.2">
      <c r="B36" s="48"/>
      <c r="C36" s="51" t="s">
        <v>75</v>
      </c>
      <c r="D36" s="49"/>
      <c r="E36" s="49"/>
      <c r="F36" s="50"/>
    </row>
    <row r="37" spans="2:6" x14ac:dyDescent="0.2">
      <c r="B37" s="48"/>
      <c r="C37" s="49"/>
      <c r="D37" s="49" t="s">
        <v>56</v>
      </c>
      <c r="E37" s="49" t="s">
        <v>62</v>
      </c>
      <c r="F37" s="52" t="s">
        <v>77</v>
      </c>
    </row>
    <row r="38" spans="2:6" x14ac:dyDescent="0.2">
      <c r="B38" s="48"/>
      <c r="C38" s="49"/>
      <c r="D38" s="49" t="s">
        <v>64</v>
      </c>
      <c r="E38" s="49" t="s">
        <v>78</v>
      </c>
      <c r="F38" s="52"/>
    </row>
    <row r="39" spans="2:6" x14ac:dyDescent="0.2">
      <c r="B39" s="48"/>
      <c r="C39" s="49"/>
      <c r="D39" s="49"/>
      <c r="E39" s="49"/>
      <c r="F39" s="50"/>
    </row>
    <row r="40" spans="2:6" x14ac:dyDescent="0.2">
      <c r="B40" s="48"/>
      <c r="C40" s="51" t="s">
        <v>79</v>
      </c>
      <c r="D40" s="49"/>
      <c r="E40" s="49"/>
      <c r="F40" s="50"/>
    </row>
    <row r="41" spans="2:6" x14ac:dyDescent="0.2">
      <c r="B41" s="48"/>
      <c r="C41" s="49"/>
      <c r="D41" s="49" t="s">
        <v>56</v>
      </c>
      <c r="E41" s="49" t="s">
        <v>62</v>
      </c>
      <c r="F41" s="52" t="s">
        <v>77</v>
      </c>
    </row>
    <row r="42" spans="2:6" x14ac:dyDescent="0.2">
      <c r="B42" s="48"/>
      <c r="C42" s="49"/>
      <c r="D42" s="49" t="s">
        <v>64</v>
      </c>
      <c r="E42" s="49" t="s">
        <v>78</v>
      </c>
      <c r="F42" s="52"/>
    </row>
    <row r="43" spans="2:6" x14ac:dyDescent="0.2">
      <c r="B43" s="56"/>
      <c r="C43" s="57"/>
      <c r="D43" s="57"/>
      <c r="E43" s="57"/>
      <c r="F43" s="58"/>
    </row>
  </sheetData>
  <mergeCells count="6">
    <mergeCell ref="B34:F34"/>
    <mergeCell ref="H3:L3"/>
    <mergeCell ref="B3:F3"/>
    <mergeCell ref="B4:F4"/>
    <mergeCell ref="B14:F14"/>
    <mergeCell ref="B24:F2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FA1942-F1EE-8943-983A-B41ED84E19BE}">
  <dimension ref="B2:R88"/>
  <sheetViews>
    <sheetView showGridLines="0" zoomScale="110" zoomScaleNormal="110" workbookViewId="0">
      <selection activeCell="I8" sqref="I8"/>
    </sheetView>
  </sheetViews>
  <sheetFormatPr baseColWidth="10" defaultRowHeight="16" x14ac:dyDescent="0.2"/>
  <cols>
    <col min="1" max="1" width="13" customWidth="1"/>
    <col min="2" max="2" width="29.83203125" customWidth="1"/>
    <col min="3" max="3" width="35.33203125" customWidth="1"/>
    <col min="4" max="4" width="14.83203125" customWidth="1"/>
    <col min="5" max="5" width="16.1640625" customWidth="1"/>
    <col min="6" max="6" width="30" customWidth="1"/>
    <col min="7" max="7" width="21" customWidth="1"/>
    <col min="8" max="8" width="22.5" customWidth="1"/>
    <col min="9" max="9" width="22.33203125" customWidth="1"/>
    <col min="10" max="10" width="23.33203125" customWidth="1"/>
    <col min="11" max="11" width="34.5" customWidth="1"/>
    <col min="12" max="12" width="23.5" customWidth="1"/>
    <col min="13" max="13" width="14.1640625" customWidth="1"/>
    <col min="14" max="14" width="14.6640625" customWidth="1"/>
  </cols>
  <sheetData>
    <row r="2" spans="2:18" ht="21" x14ac:dyDescent="0.25">
      <c r="B2" s="92" t="s">
        <v>145</v>
      </c>
      <c r="C2" s="92"/>
      <c r="D2" s="92"/>
      <c r="E2" s="2"/>
      <c r="F2" s="2"/>
      <c r="G2" s="2"/>
      <c r="O2" s="184"/>
      <c r="P2" s="184"/>
      <c r="Q2" s="102"/>
      <c r="R2" s="102"/>
    </row>
    <row r="3" spans="2:18" ht="21" x14ac:dyDescent="0.25">
      <c r="B3" s="92"/>
      <c r="C3" s="92"/>
      <c r="D3" s="92"/>
      <c r="E3" s="2"/>
      <c r="F3" s="2"/>
      <c r="G3" s="2"/>
      <c r="O3" s="184"/>
      <c r="P3" s="184"/>
      <c r="Q3" s="102"/>
      <c r="R3" s="102"/>
    </row>
    <row r="4" spans="2:18" ht="21" x14ac:dyDescent="0.25">
      <c r="B4" s="92" t="s">
        <v>146</v>
      </c>
      <c r="C4" s="92"/>
      <c r="D4" s="92"/>
      <c r="E4" s="2"/>
      <c r="F4" s="2"/>
      <c r="G4" s="2"/>
      <c r="O4" s="184"/>
      <c r="P4" s="184"/>
      <c r="Q4" s="102"/>
      <c r="R4" s="102"/>
    </row>
    <row r="5" spans="2:18" ht="21" x14ac:dyDescent="0.25">
      <c r="B5" s="2"/>
      <c r="C5" s="2"/>
      <c r="D5" s="2"/>
      <c r="E5" s="2"/>
      <c r="F5" s="2"/>
      <c r="G5" s="2"/>
      <c r="O5" s="184"/>
      <c r="P5" s="184"/>
      <c r="Q5" s="102"/>
      <c r="R5" s="102"/>
    </row>
    <row r="6" spans="2:18" ht="21" x14ac:dyDescent="0.25">
      <c r="B6" s="4" t="s">
        <v>0</v>
      </c>
      <c r="C6" s="4" t="s">
        <v>1</v>
      </c>
      <c r="D6" s="4" t="s">
        <v>2</v>
      </c>
      <c r="E6" s="4" t="s">
        <v>3</v>
      </c>
      <c r="F6" s="2"/>
      <c r="G6" s="2"/>
      <c r="O6" s="184"/>
      <c r="P6" s="184"/>
      <c r="Q6" s="102"/>
      <c r="R6" s="102"/>
    </row>
    <row r="7" spans="2:18" ht="21" x14ac:dyDescent="0.25">
      <c r="B7" s="4" t="s">
        <v>4</v>
      </c>
      <c r="C7" s="93">
        <v>0</v>
      </c>
      <c r="D7" s="93">
        <v>1</v>
      </c>
      <c r="E7" s="94">
        <v>0.22</v>
      </c>
      <c r="F7" s="139" t="s">
        <v>5</v>
      </c>
      <c r="G7" s="139"/>
      <c r="O7" s="184"/>
      <c r="P7" s="184"/>
      <c r="Q7" s="102"/>
      <c r="R7" s="102"/>
    </row>
    <row r="8" spans="2:18" ht="21" x14ac:dyDescent="0.25">
      <c r="B8" s="4" t="s">
        <v>6</v>
      </c>
      <c r="C8" s="93">
        <v>1.01</v>
      </c>
      <c r="D8" s="93">
        <v>4</v>
      </c>
      <c r="E8" s="94">
        <v>0.28000000000000003</v>
      </c>
      <c r="F8" s="139" t="s">
        <v>7</v>
      </c>
      <c r="G8" s="139"/>
      <c r="O8" s="184"/>
      <c r="P8" s="184"/>
      <c r="Q8" s="102"/>
      <c r="R8" s="102"/>
    </row>
    <row r="9" spans="2:18" ht="21" x14ac:dyDescent="0.25">
      <c r="B9" s="4" t="s">
        <v>8</v>
      </c>
      <c r="C9" s="93">
        <v>4.01</v>
      </c>
      <c r="D9" s="93">
        <v>999.99</v>
      </c>
      <c r="E9" s="94">
        <v>0.35</v>
      </c>
      <c r="F9" s="139" t="s">
        <v>9</v>
      </c>
      <c r="G9" s="139"/>
      <c r="O9" s="184"/>
      <c r="P9" s="184"/>
      <c r="Q9" s="102"/>
      <c r="R9" s="102"/>
    </row>
    <row r="10" spans="2:18" ht="21" x14ac:dyDescent="0.25">
      <c r="B10" s="34"/>
      <c r="C10" s="199"/>
      <c r="D10" s="199"/>
      <c r="E10" s="200"/>
      <c r="F10" s="139"/>
      <c r="G10" s="139"/>
      <c r="O10" s="184"/>
      <c r="P10" s="184"/>
      <c r="Q10" s="102"/>
      <c r="R10" s="102"/>
    </row>
    <row r="11" spans="2:18" ht="21" x14ac:dyDescent="0.25">
      <c r="B11" s="157" t="s">
        <v>10</v>
      </c>
      <c r="C11" s="157"/>
      <c r="D11" s="157"/>
      <c r="E11" s="27">
        <v>0.32854</v>
      </c>
      <c r="F11" s="2" t="s">
        <v>11</v>
      </c>
      <c r="G11" s="2"/>
      <c r="O11" s="184"/>
      <c r="P11" s="184"/>
      <c r="Q11" s="102"/>
      <c r="R11" s="102"/>
    </row>
    <row r="12" spans="2:18" ht="21" x14ac:dyDescent="0.25">
      <c r="B12" s="95"/>
      <c r="C12" s="95"/>
      <c r="D12" s="95"/>
      <c r="E12" s="27"/>
      <c r="F12" s="2"/>
      <c r="G12" s="2"/>
      <c r="O12" s="184"/>
      <c r="P12" s="184"/>
      <c r="Q12" s="102"/>
      <c r="R12" s="102"/>
    </row>
    <row r="13" spans="2:18" ht="21" x14ac:dyDescent="0.25">
      <c r="B13" s="198" t="s">
        <v>135</v>
      </c>
      <c r="C13" s="198" t="s">
        <v>134</v>
      </c>
      <c r="D13" s="198" t="s">
        <v>134</v>
      </c>
      <c r="E13" s="27"/>
      <c r="F13" s="2"/>
      <c r="G13" s="2"/>
      <c r="H13" s="198" t="s">
        <v>135</v>
      </c>
      <c r="K13" s="198" t="s">
        <v>134</v>
      </c>
      <c r="O13" s="184"/>
      <c r="P13" s="184"/>
      <c r="Q13" s="102"/>
      <c r="R13" s="102"/>
    </row>
    <row r="14" spans="2:18" ht="21" x14ac:dyDescent="0.25">
      <c r="B14" s="97" t="s">
        <v>98</v>
      </c>
      <c r="C14" s="97" t="s">
        <v>101</v>
      </c>
      <c r="D14" s="97" t="s">
        <v>37</v>
      </c>
      <c r="E14" s="98" t="s">
        <v>102</v>
      </c>
      <c r="F14" s="97" t="s">
        <v>123</v>
      </c>
      <c r="G14" s="97" t="s">
        <v>124</v>
      </c>
      <c r="H14" s="97" t="s">
        <v>103</v>
      </c>
      <c r="I14" s="97" t="s">
        <v>126</v>
      </c>
      <c r="J14" s="97" t="s">
        <v>125</v>
      </c>
      <c r="K14" s="97" t="s">
        <v>109</v>
      </c>
      <c r="L14" s="97" t="s">
        <v>114</v>
      </c>
      <c r="O14" s="102"/>
      <c r="P14" s="102"/>
      <c r="Q14" s="102"/>
      <c r="R14" s="102"/>
    </row>
    <row r="15" spans="2:18" ht="21" x14ac:dyDescent="0.25">
      <c r="B15" s="90">
        <v>14</v>
      </c>
      <c r="C15" s="99">
        <v>43892</v>
      </c>
      <c r="D15" s="90">
        <v>30</v>
      </c>
      <c r="E15" s="99">
        <f>C15+D15</f>
        <v>43922</v>
      </c>
      <c r="F15" s="100" t="str">
        <f>LOOKUP(MONTH(C15),{1,2,3,4,5,6,7,8,9,10,11,12;"Winter","Winter","Winter","Winter","Winter","Summer","Summer","Summer","Summer","Winter","Winter","Winter"})</f>
        <v>Winter</v>
      </c>
      <c r="G15" s="100" t="str">
        <f>LOOKUP(MONTH(E15),{1,2,3,4,5,6,7,8,9,10,11,12;"Winter","Winter","Winter","Winter","Winter","Summer","Summer","Summer","Summer","Winter","Winter","Winter"})</f>
        <v>Winter</v>
      </c>
      <c r="H15" s="90" t="s">
        <v>12</v>
      </c>
      <c r="I15" s="154">
        <f>INDEX(C77:F85,MATCH(B15,B77:B85,0),MATCH(G15&amp;H15,C73:F73,0))</f>
        <v>12</v>
      </c>
      <c r="J15" s="90">
        <f>INDEX(C77:F85,MATCH(B15,B77:B85,0),MATCH(F15&amp;H15,C73:F73,0))</f>
        <v>12</v>
      </c>
      <c r="K15" s="113">
        <v>12.5</v>
      </c>
      <c r="L15" s="113">
        <f>K15*D15</f>
        <v>375</v>
      </c>
      <c r="O15" s="102"/>
      <c r="P15" s="102"/>
      <c r="Q15" s="102"/>
      <c r="R15" s="102"/>
    </row>
    <row r="16" spans="2:18" ht="21" x14ac:dyDescent="0.25">
      <c r="B16" s="185"/>
      <c r="C16" s="186"/>
      <c r="D16" s="155"/>
      <c r="E16" s="186"/>
      <c r="F16" s="2"/>
      <c r="O16" s="102"/>
      <c r="P16" s="102"/>
      <c r="Q16" s="102"/>
      <c r="R16" s="102"/>
    </row>
    <row r="17" spans="2:14" ht="21" x14ac:dyDescent="0.25">
      <c r="B17" s="183"/>
      <c r="C17" s="115"/>
      <c r="D17" s="187"/>
      <c r="E17" s="115"/>
      <c r="F17" s="152"/>
      <c r="G17" s="152"/>
    </row>
    <row r="18" spans="2:14" ht="21" x14ac:dyDescent="0.25">
      <c r="C18" s="189">
        <v>43831</v>
      </c>
      <c r="D18" s="189">
        <v>43862</v>
      </c>
      <c r="E18" s="189">
        <v>43891</v>
      </c>
      <c r="F18" s="189">
        <v>43922</v>
      </c>
      <c r="G18" s="189">
        <v>43952</v>
      </c>
      <c r="H18" s="189">
        <v>43983</v>
      </c>
      <c r="I18" s="189">
        <v>44013</v>
      </c>
      <c r="J18" s="189">
        <v>44044</v>
      </c>
      <c r="K18" s="189">
        <v>44075</v>
      </c>
      <c r="L18" s="189">
        <v>44105</v>
      </c>
      <c r="M18" s="189">
        <v>44136</v>
      </c>
      <c r="N18" s="189">
        <v>44166</v>
      </c>
    </row>
    <row r="19" spans="2:14" ht="23" x14ac:dyDescent="0.3">
      <c r="C19" s="188">
        <f>IF(OR(MONTH($C15)&gt;MONTH(C$18),MONTH($E15)&lt;MONTH(C$18)),0,MIN($E15,DATE(YEAR(C$18),MONTH(C$18)+1,0))-MAX($C15,C$18)+1)</f>
        <v>0</v>
      </c>
      <c r="D19" s="188">
        <f>IF(OR(MONTH($C15)&gt;MONTH(D$18),MONTH($E15)&lt;MONTH(D$18)),0,MIN($E15,DATE(YEAR(D$18),MONTH(D$18)+1,0))-MAX($C15,D$18)+1)</f>
        <v>0</v>
      </c>
      <c r="E19" s="188">
        <f>IF(OR(MONTH($C15)&gt;MONTH(E$18),MONTH($E15)&lt;MONTH(E$18)),0,MIN($E15,DATE(YEAR(E$18),MONTH(E$18)+1,0))-MAX($C15,E$18)+1)</f>
        <v>30</v>
      </c>
      <c r="F19" s="188">
        <f>IF(OR(MONTH($C15)&gt;MONTH(F$18),MONTH($E15)&lt;MONTH(F$18)),0,MIN($E15,DATE(YEAR(F$18),MONTH(F$18)+1,0))-MAX($C15,F$18)+1)</f>
        <v>1</v>
      </c>
      <c r="G19" s="188">
        <f>IF(OR(MONTH($C15)&gt;MONTH(G$18),MONTH($E15)&lt;MONTH(G$18)),0,MIN($E15,DATE(YEAR(G$18),MONTH(G$18)+1,0))-MAX($C15,G$18)+1)</f>
        <v>0</v>
      </c>
      <c r="H19" s="188">
        <f>IF(OR(MONTH($C15)&gt;MONTH(H$18),MONTH($E15)&lt;MONTH(H$18)),0,MIN($E15,DATE(YEAR(H$18),MONTH(H$18)+1,0))-MAX($C15,H$18)+1)</f>
        <v>0</v>
      </c>
      <c r="I19" s="188">
        <f>IF(OR(MONTH($C15)&gt;MONTH(I$18),MONTH($E15)&lt;MONTH(I$18)),0,MIN($E15,DATE(YEAR(I$18),MONTH(I$18)+1,0))-MAX($C15,I$18)+1)</f>
        <v>0</v>
      </c>
      <c r="J19" s="188">
        <f>IF(OR(MONTH($C15)&gt;MONTH(J$18),MONTH($E15)&lt;MONTH(J$18)),0,MIN($E15,DATE(YEAR(J$18),MONTH(J$18)+1,0))-MAX($C15,J$18)+1)</f>
        <v>0</v>
      </c>
      <c r="K19" s="188">
        <f>IF(OR(MONTH($C15)&gt;MONTH(K$18),MONTH($E15)&lt;MONTH(K$18)),0,MIN($E15,DATE(YEAR(K$18),MONTH(K$18)+1,0))-MAX($C15,K$18)+1)</f>
        <v>0</v>
      </c>
      <c r="L19" s="188">
        <f>IF(OR(MONTH($C15)&gt;MONTH(L$18),MONTH($E15)&lt;MONTH(L$18)),0,MIN($E15,DATE(YEAR(L$18),MONTH(L$18)+1,0))-MAX($C15,L$18)+1)</f>
        <v>0</v>
      </c>
      <c r="M19" s="188">
        <f>IF(OR(MONTH($C15)&gt;MONTH(M$18),MONTH($E15)&lt;MONTH(M$18)),0,MIN($E15,DATE(YEAR(M$18),MONTH(M$18)+1,0))-MAX($C15,M$18)+1)</f>
        <v>0</v>
      </c>
      <c r="N19" s="188">
        <f>IF(OR(MONTH($C15)&gt;MONTH(N$18),MONTH($E15)&lt;MONTH(N$18)),0,MIN($E15,DATE(YEAR(N$18),MONTH(N$18)+1,0))-MAX($C15,N$18)+1)</f>
        <v>0</v>
      </c>
    </row>
    <row r="20" spans="2:14" ht="21" x14ac:dyDescent="0.25">
      <c r="B20" s="95"/>
      <c r="C20" s="111"/>
      <c r="D20" s="155"/>
      <c r="E20" s="115"/>
      <c r="F20" s="151"/>
      <c r="G20" s="151"/>
    </row>
    <row r="21" spans="2:14" ht="19" x14ac:dyDescent="0.25">
      <c r="B21" s="103"/>
      <c r="C21" s="108"/>
      <c r="D21" s="29" t="s">
        <v>28</v>
      </c>
      <c r="E21" s="29" t="s">
        <v>29</v>
      </c>
      <c r="F21" s="29" t="s">
        <v>30</v>
      </c>
      <c r="G21" s="29" t="s">
        <v>31</v>
      </c>
      <c r="H21" s="29" t="s">
        <v>32</v>
      </c>
      <c r="I21" s="29" t="s">
        <v>33</v>
      </c>
    </row>
    <row r="22" spans="2:14" ht="19" x14ac:dyDescent="0.25">
      <c r="B22" s="195" t="s">
        <v>132</v>
      </c>
      <c r="C22" s="192" t="s">
        <v>34</v>
      </c>
      <c r="D22" s="26" t="s">
        <v>35</v>
      </c>
      <c r="E22" s="26" t="s">
        <v>35</v>
      </c>
      <c r="F22" s="26" t="s">
        <v>35</v>
      </c>
      <c r="G22" s="26" t="s">
        <v>35</v>
      </c>
      <c r="H22" s="26" t="s">
        <v>35</v>
      </c>
      <c r="I22" s="26" t="s">
        <v>35</v>
      </c>
    </row>
    <row r="23" spans="2:14" ht="19" x14ac:dyDescent="0.25">
      <c r="B23" s="107" t="s">
        <v>108</v>
      </c>
      <c r="C23" s="38">
        <f>IF(F15=G15,I15,"Not Valid")</f>
        <v>12</v>
      </c>
      <c r="D23" s="26">
        <v>0</v>
      </c>
      <c r="E23" s="26">
        <f>C23*$D$7</f>
        <v>12</v>
      </c>
      <c r="F23" s="26">
        <f>E23+0.1</f>
        <v>12.1</v>
      </c>
      <c r="G23" s="26">
        <f>C23*$D$8</f>
        <v>48</v>
      </c>
      <c r="H23" s="26">
        <f>G23+0.1</f>
        <v>48.1</v>
      </c>
      <c r="I23" s="26">
        <v>99999</v>
      </c>
    </row>
    <row r="24" spans="2:14" ht="19" x14ac:dyDescent="0.25">
      <c r="B24" s="109" t="s">
        <v>113</v>
      </c>
      <c r="C24" s="39">
        <f>IF(F15=G15,I15,"Not Valid")</f>
        <v>12</v>
      </c>
      <c r="D24" s="129">
        <v>0</v>
      </c>
      <c r="E24" s="129">
        <f>C24*$D$15*$D$7</f>
        <v>360</v>
      </c>
      <c r="F24" s="129">
        <f>E24+0.1</f>
        <v>360.1</v>
      </c>
      <c r="G24" s="129">
        <f>C24*$D$15*$D$8</f>
        <v>1440</v>
      </c>
      <c r="H24" s="129">
        <f>G24+0.1</f>
        <v>1440.1</v>
      </c>
      <c r="I24" s="129">
        <v>99999</v>
      </c>
    </row>
    <row r="25" spans="2:14" ht="19" x14ac:dyDescent="0.25">
      <c r="C25" s="193"/>
      <c r="D25" s="105"/>
      <c r="E25" s="106"/>
      <c r="F25" s="31"/>
      <c r="G25" s="31"/>
    </row>
    <row r="26" spans="2:14" ht="22" thickBot="1" x14ac:dyDescent="0.3">
      <c r="B26" s="194" t="s">
        <v>131</v>
      </c>
      <c r="C26" s="105"/>
      <c r="D26" s="105"/>
      <c r="E26" s="106"/>
      <c r="F26" s="31"/>
      <c r="G26" s="31"/>
    </row>
    <row r="27" spans="2:14" ht="22" thickTop="1" x14ac:dyDescent="0.25">
      <c r="B27" s="96"/>
      <c r="C27" s="116" t="s">
        <v>5</v>
      </c>
      <c r="D27" s="116" t="s">
        <v>7</v>
      </c>
      <c r="E27" s="117" t="s">
        <v>9</v>
      </c>
      <c r="F27" s="31"/>
      <c r="G27" s="31"/>
    </row>
    <row r="28" spans="2:14" ht="21" x14ac:dyDescent="0.25">
      <c r="B28" s="116" t="s">
        <v>88</v>
      </c>
      <c r="C28" s="120">
        <f>E7</f>
        <v>0.22</v>
      </c>
      <c r="D28" s="120">
        <f>E8</f>
        <v>0.28000000000000003</v>
      </c>
      <c r="E28" s="120">
        <f>E9</f>
        <v>0.35</v>
      </c>
      <c r="F28" s="31"/>
      <c r="G28" s="31"/>
    </row>
    <row r="29" spans="2:14" ht="21" x14ac:dyDescent="0.25">
      <c r="B29" s="116" t="s">
        <v>110</v>
      </c>
      <c r="C29" s="116">
        <f>MIN(E23,$K$15)</f>
        <v>12</v>
      </c>
      <c r="D29" s="116">
        <f>MIN(G23-$C$29,$K$15-$C$29)</f>
        <v>0.5</v>
      </c>
      <c r="E29" s="118">
        <f>IF($K$15&lt;H23,0,$K$15-D29)</f>
        <v>0</v>
      </c>
      <c r="F29" s="31"/>
      <c r="G29" s="31"/>
    </row>
    <row r="30" spans="2:14" ht="21" x14ac:dyDescent="0.25">
      <c r="B30" s="116" t="s">
        <v>112</v>
      </c>
      <c r="C30" s="119">
        <f>C29*C28</f>
        <v>2.64</v>
      </c>
      <c r="D30" s="119">
        <f>D29*D28</f>
        <v>0.14000000000000001</v>
      </c>
      <c r="E30" s="117">
        <f>E29*E28</f>
        <v>0</v>
      </c>
      <c r="F30" s="127" t="s">
        <v>116</v>
      </c>
      <c r="G30" s="128">
        <f>SUM(C30:E30)</f>
        <v>2.7800000000000002</v>
      </c>
    </row>
    <row r="31" spans="2:14" ht="21" x14ac:dyDescent="0.25">
      <c r="B31" s="111"/>
      <c r="C31" s="105"/>
      <c r="D31" s="105"/>
      <c r="E31" s="106"/>
      <c r="F31" s="125"/>
      <c r="G31" s="125"/>
    </row>
    <row r="32" spans="2:14" ht="21" x14ac:dyDescent="0.25">
      <c r="B32" s="116" t="s">
        <v>111</v>
      </c>
      <c r="C32" s="116">
        <f>MIN(E24,L15)</f>
        <v>360</v>
      </c>
      <c r="D32" s="116">
        <f>MIN(G24-C32,L15-C32)</f>
        <v>15</v>
      </c>
      <c r="E32" s="118">
        <f>IF(L15&lt;H24,0,K15-D32)</f>
        <v>0</v>
      </c>
      <c r="F32" s="126"/>
      <c r="G32" s="126"/>
    </row>
    <row r="33" spans="2:11" ht="21" x14ac:dyDescent="0.25">
      <c r="B33" s="116" t="s">
        <v>115</v>
      </c>
      <c r="C33" s="119">
        <f>C32*C28</f>
        <v>79.2</v>
      </c>
      <c r="D33" s="119">
        <f t="shared" ref="D33:E33" si="0">D32*D28</f>
        <v>4.2</v>
      </c>
      <c r="E33" s="119">
        <f t="shared" si="0"/>
        <v>0</v>
      </c>
      <c r="F33" s="127" t="s">
        <v>117</v>
      </c>
      <c r="G33" s="128">
        <f>SUM(C33:E33)</f>
        <v>83.4</v>
      </c>
    </row>
    <row r="34" spans="2:11" ht="21" x14ac:dyDescent="0.25">
      <c r="B34" s="111"/>
      <c r="C34" s="201"/>
      <c r="D34" s="201"/>
      <c r="E34" s="201"/>
      <c r="F34" s="202"/>
      <c r="G34" s="203"/>
    </row>
    <row r="35" spans="2:11" ht="25" thickBot="1" x14ac:dyDescent="0.35">
      <c r="C35" s="130" t="s">
        <v>118</v>
      </c>
      <c r="D35" s="112"/>
      <c r="E35" s="143"/>
      <c r="F35" s="106"/>
      <c r="G35" s="144"/>
      <c r="H35" s="144"/>
    </row>
    <row r="36" spans="2:11" ht="25" thickTop="1" x14ac:dyDescent="0.3">
      <c r="C36" s="112"/>
      <c r="D36" s="112"/>
      <c r="E36" s="143"/>
      <c r="F36" s="106"/>
      <c r="G36" s="144"/>
      <c r="H36" s="144"/>
    </row>
    <row r="37" spans="2:11" ht="24" x14ac:dyDescent="0.3">
      <c r="C37" s="146" t="s">
        <v>100</v>
      </c>
      <c r="D37" s="145">
        <f>$C$15</f>
        <v>43892</v>
      </c>
      <c r="E37" s="105"/>
      <c r="F37" s="106"/>
      <c r="G37" s="31"/>
      <c r="H37" s="31"/>
    </row>
    <row r="38" spans="2:11" ht="24" x14ac:dyDescent="0.3">
      <c r="C38" s="146" t="s">
        <v>122</v>
      </c>
      <c r="D38" s="145">
        <f>$E$15</f>
        <v>43922</v>
      </c>
      <c r="E38" s="105"/>
      <c r="F38" s="106"/>
      <c r="G38" s="31"/>
      <c r="H38" s="31"/>
    </row>
    <row r="39" spans="2:11" ht="24" x14ac:dyDescent="0.3">
      <c r="C39" s="146" t="s">
        <v>99</v>
      </c>
      <c r="D39" s="148">
        <f>$D$15</f>
        <v>30</v>
      </c>
      <c r="E39" s="105"/>
      <c r="F39" s="106"/>
      <c r="G39" s="31"/>
      <c r="H39" s="31"/>
    </row>
    <row r="40" spans="2:11" ht="24" x14ac:dyDescent="0.3">
      <c r="C40" s="147" t="s">
        <v>119</v>
      </c>
      <c r="D40" s="140">
        <f>$E$11*$D$15</f>
        <v>9.8561999999999994</v>
      </c>
      <c r="F40" s="1"/>
    </row>
    <row r="41" spans="2:11" ht="24" x14ac:dyDescent="0.3">
      <c r="C41" s="147" t="s">
        <v>120</v>
      </c>
      <c r="D41" s="140">
        <f>G33</f>
        <v>83.4</v>
      </c>
      <c r="F41" s="1"/>
    </row>
    <row r="42" spans="2:11" ht="24" x14ac:dyDescent="0.3">
      <c r="C42" s="147" t="s">
        <v>121</v>
      </c>
      <c r="D42" s="140">
        <f>D40+D41</f>
        <v>93.256200000000007</v>
      </c>
      <c r="F42" s="1"/>
      <c r="I42" s="31"/>
      <c r="J42" s="31"/>
      <c r="K42" s="31"/>
    </row>
    <row r="43" spans="2:11" x14ac:dyDescent="0.2">
      <c r="H43" s="31"/>
      <c r="I43" s="31"/>
      <c r="J43" s="31"/>
      <c r="K43" s="31"/>
    </row>
    <row r="44" spans="2:11" ht="19" x14ac:dyDescent="0.25">
      <c r="B44" s="190"/>
      <c r="C44" s="191"/>
      <c r="D44" s="197" t="s">
        <v>28</v>
      </c>
      <c r="E44" s="197" t="s">
        <v>29</v>
      </c>
      <c r="F44" s="197" t="s">
        <v>30</v>
      </c>
      <c r="G44" s="197" t="s">
        <v>31</v>
      </c>
      <c r="H44" s="197" t="s">
        <v>32</v>
      </c>
      <c r="I44" s="197" t="s">
        <v>33</v>
      </c>
      <c r="J44" s="31"/>
      <c r="K44" s="31"/>
    </row>
    <row r="45" spans="2:11" ht="19" x14ac:dyDescent="0.25">
      <c r="B45" s="196" t="s">
        <v>133</v>
      </c>
      <c r="C45" s="192" t="s">
        <v>34</v>
      </c>
      <c r="D45" s="26" t="s">
        <v>35</v>
      </c>
      <c r="E45" s="26" t="s">
        <v>35</v>
      </c>
      <c r="F45" s="26" t="s">
        <v>35</v>
      </c>
      <c r="G45" s="26" t="s">
        <v>35</v>
      </c>
      <c r="H45" s="26" t="s">
        <v>35</v>
      </c>
      <c r="I45" s="26" t="s">
        <v>35</v>
      </c>
      <c r="J45" s="31"/>
      <c r="K45" s="31"/>
    </row>
    <row r="46" spans="2:11" ht="19" x14ac:dyDescent="0.25">
      <c r="B46" s="109" t="s">
        <v>128</v>
      </c>
      <c r="C46" s="39" t="str">
        <f>IF($F$15&lt;&gt;$G$15,I15,"Not Valid")</f>
        <v>Not Valid</v>
      </c>
      <c r="D46" s="129">
        <f>0</f>
        <v>0</v>
      </c>
      <c r="E46" s="26" t="e">
        <f>C46*$D$7</f>
        <v>#VALUE!</v>
      </c>
      <c r="F46" s="26" t="e">
        <f>E46+0.1</f>
        <v>#VALUE!</v>
      </c>
      <c r="G46" s="26" t="e">
        <f>C46*$D$8</f>
        <v>#VALUE!</v>
      </c>
      <c r="H46" s="26" t="e">
        <f>G46+0.1</f>
        <v>#VALUE!</v>
      </c>
      <c r="I46" s="129">
        <v>99999</v>
      </c>
      <c r="J46" s="31"/>
      <c r="K46" s="31"/>
    </row>
    <row r="47" spans="2:11" ht="19" x14ac:dyDescent="0.25">
      <c r="B47" s="109" t="s">
        <v>127</v>
      </c>
      <c r="C47" s="39" t="str">
        <f>IF(F15&lt;&gt;G15,I15,"Not Valid")</f>
        <v>Not Valid</v>
      </c>
      <c r="D47" s="129">
        <v>0</v>
      </c>
      <c r="E47" s="129" t="e">
        <f>C47*$D$15*$D$7</f>
        <v>#VALUE!</v>
      </c>
      <c r="F47" s="129" t="e">
        <f>E47+0.1</f>
        <v>#VALUE!</v>
      </c>
      <c r="G47" s="129" t="e">
        <f>C47*$D$15*$D$8</f>
        <v>#VALUE!</v>
      </c>
      <c r="H47" s="129" t="e">
        <f>G47+0.1</f>
        <v>#VALUE!</v>
      </c>
      <c r="I47" s="129">
        <v>99999</v>
      </c>
      <c r="J47" s="31"/>
      <c r="K47" s="31"/>
    </row>
    <row r="48" spans="2:11" ht="19" x14ac:dyDescent="0.25">
      <c r="B48" s="109" t="s">
        <v>129</v>
      </c>
      <c r="C48" s="39" t="str">
        <f>IF($F$15&lt;&gt;$G$15,J15,"Not Valid")</f>
        <v>Not Valid</v>
      </c>
      <c r="D48" s="129">
        <v>0</v>
      </c>
      <c r="E48" s="26" t="e">
        <f>C48*$D$7</f>
        <v>#VALUE!</v>
      </c>
      <c r="F48" s="26" t="e">
        <f>E48+0.1</f>
        <v>#VALUE!</v>
      </c>
      <c r="G48" s="26" t="e">
        <f>C48*$D$8</f>
        <v>#VALUE!</v>
      </c>
      <c r="H48" s="26" t="e">
        <f>G48+0.1</f>
        <v>#VALUE!</v>
      </c>
      <c r="I48" s="129">
        <v>99999</v>
      </c>
      <c r="J48" s="31"/>
      <c r="K48" s="31"/>
    </row>
    <row r="49" spans="2:11" ht="19" x14ac:dyDescent="0.25">
      <c r="B49" s="109" t="s">
        <v>130</v>
      </c>
      <c r="C49" s="39" t="str">
        <f>IF($F$15&lt;&gt;$G$15,J15,"Not Valid")</f>
        <v>Not Valid</v>
      </c>
      <c r="D49" s="129">
        <v>0</v>
      </c>
      <c r="E49" s="129" t="e">
        <f>C49*$D$15*$D$7</f>
        <v>#VALUE!</v>
      </c>
      <c r="F49" s="129" t="e">
        <f>E49+0.1</f>
        <v>#VALUE!</v>
      </c>
      <c r="G49" s="129" t="e">
        <f>C49*$D$15*$D$8</f>
        <v>#VALUE!</v>
      </c>
      <c r="H49" s="129" t="e">
        <f>G49+0.1</f>
        <v>#VALUE!</v>
      </c>
      <c r="I49" s="129">
        <v>99999</v>
      </c>
      <c r="J49" s="31"/>
      <c r="K49" s="31"/>
    </row>
    <row r="50" spans="2:11" x14ac:dyDescent="0.2">
      <c r="H50" s="31"/>
      <c r="I50" s="31"/>
      <c r="J50" s="31"/>
      <c r="K50" s="31"/>
    </row>
    <row r="51" spans="2:11" ht="22" thickBot="1" x14ac:dyDescent="0.3">
      <c r="B51" s="204" t="s">
        <v>136</v>
      </c>
      <c r="C51" s="105"/>
      <c r="D51" s="105"/>
      <c r="E51" s="106"/>
      <c r="F51" s="31"/>
      <c r="G51" s="31"/>
      <c r="H51" s="31"/>
      <c r="I51" s="31"/>
      <c r="J51" s="31"/>
      <c r="K51" s="31"/>
    </row>
    <row r="52" spans="2:11" ht="22" thickTop="1" x14ac:dyDescent="0.25">
      <c r="B52" s="96"/>
      <c r="C52" s="116" t="s">
        <v>5</v>
      </c>
      <c r="D52" s="116" t="s">
        <v>7</v>
      </c>
      <c r="E52" s="117" t="s">
        <v>9</v>
      </c>
      <c r="F52" s="31"/>
      <c r="G52" s="31"/>
      <c r="H52" s="31"/>
      <c r="I52" s="31"/>
      <c r="J52" s="31"/>
      <c r="K52" s="31"/>
    </row>
    <row r="53" spans="2:11" ht="21" x14ac:dyDescent="0.25">
      <c r="B53" s="116" t="s">
        <v>88</v>
      </c>
      <c r="C53" s="120">
        <f>E7</f>
        <v>0.22</v>
      </c>
      <c r="D53" s="120">
        <f>E8</f>
        <v>0.28000000000000003</v>
      </c>
      <c r="E53" s="120">
        <f>E9</f>
        <v>0.35</v>
      </c>
      <c r="F53" s="31"/>
      <c r="G53" s="31"/>
      <c r="H53" s="31"/>
      <c r="I53" s="31"/>
      <c r="J53" s="31"/>
      <c r="K53" s="31"/>
    </row>
    <row r="54" spans="2:11" ht="21" x14ac:dyDescent="0.25">
      <c r="B54" s="116" t="s">
        <v>137</v>
      </c>
      <c r="C54" s="116" t="e">
        <f>MIN(E46,$K$15)</f>
        <v>#VALUE!</v>
      </c>
      <c r="D54" s="116" t="e">
        <f>MIN(G46-C54,K15-C54)</f>
        <v>#VALUE!</v>
      </c>
      <c r="E54" s="118" t="e">
        <f>IF(K15&lt;H46,0,K24-D54)</f>
        <v>#VALUE!</v>
      </c>
      <c r="F54" s="31"/>
      <c r="G54" s="31"/>
      <c r="H54" s="31"/>
      <c r="I54" s="31"/>
      <c r="J54" s="31"/>
      <c r="K54" s="31"/>
    </row>
    <row r="55" spans="2:11" ht="21" x14ac:dyDescent="0.25">
      <c r="B55" s="116" t="s">
        <v>142</v>
      </c>
      <c r="C55" s="119" t="e">
        <f>C54*C53</f>
        <v>#VALUE!</v>
      </c>
      <c r="D55" s="119" t="e">
        <f>D54*D53</f>
        <v>#VALUE!</v>
      </c>
      <c r="E55" s="117" t="e">
        <f>E54*E53</f>
        <v>#VALUE!</v>
      </c>
      <c r="F55" s="205" t="s">
        <v>116</v>
      </c>
      <c r="G55" s="206" t="e">
        <f>SUM(C55:E55)</f>
        <v>#VALUE!</v>
      </c>
      <c r="H55" s="31"/>
      <c r="I55" s="31"/>
      <c r="J55" s="31"/>
      <c r="K55" s="31"/>
    </row>
    <row r="56" spans="2:11" ht="21" x14ac:dyDescent="0.25">
      <c r="B56" s="116" t="s">
        <v>138</v>
      </c>
      <c r="C56" s="119" t="e">
        <f>IF(OR(F15="Winter",F15="Summer"),G19+K19,"Not Valid")*C55</f>
        <v>#VALUE!</v>
      </c>
      <c r="D56" s="119" t="e">
        <f>IF(OR(F15="Winter",F15="Summer"),G19+K19,"Not Valid")*D55</f>
        <v>#VALUE!</v>
      </c>
      <c r="E56" s="117" t="e">
        <f>IF(OR(F15="Winter",F15="Summer"),G19+K19,"Not Valid")*E55</f>
        <v>#VALUE!</v>
      </c>
      <c r="F56" s="205" t="s">
        <v>139</v>
      </c>
      <c r="G56" s="206" t="e">
        <f>SUM(C56:E56)</f>
        <v>#VALUE!</v>
      </c>
      <c r="H56" s="31"/>
      <c r="I56" s="31"/>
      <c r="J56" s="31"/>
      <c r="K56" s="31"/>
    </row>
    <row r="57" spans="2:11" ht="21" x14ac:dyDescent="0.25">
      <c r="B57" s="116" t="s">
        <v>140</v>
      </c>
      <c r="C57" s="116" t="e">
        <f>MIN(E48,$K$15)</f>
        <v>#VALUE!</v>
      </c>
      <c r="D57" s="116" t="e">
        <f>MIN(G48-C57,K15-C57)</f>
        <v>#VALUE!</v>
      </c>
      <c r="E57" s="118" t="e">
        <f>IF(K15&lt;H48,0,K15-D57)</f>
        <v>#VALUE!</v>
      </c>
      <c r="F57" s="31"/>
      <c r="G57" s="31"/>
      <c r="H57" s="31"/>
      <c r="I57" s="31"/>
      <c r="J57" s="31"/>
      <c r="K57" s="31"/>
    </row>
    <row r="58" spans="2:11" ht="21" x14ac:dyDescent="0.25">
      <c r="B58" s="116" t="s">
        <v>141</v>
      </c>
      <c r="C58" s="119" t="e">
        <f>C57*C53</f>
        <v>#VALUE!</v>
      </c>
      <c r="D58" s="119" t="e">
        <f>D57*D53</f>
        <v>#VALUE!</v>
      </c>
      <c r="E58" s="117" t="e">
        <f>E57*E53</f>
        <v>#VALUE!</v>
      </c>
      <c r="F58" s="205" t="s">
        <v>116</v>
      </c>
      <c r="G58" s="206" t="e">
        <f>SUM(C58:E58)</f>
        <v>#VALUE!</v>
      </c>
      <c r="H58" s="31"/>
      <c r="I58" s="31"/>
      <c r="J58" s="31"/>
      <c r="K58" s="31"/>
    </row>
    <row r="59" spans="2:11" ht="21" x14ac:dyDescent="0.25">
      <c r="B59" s="116" t="s">
        <v>143</v>
      </c>
      <c r="C59" s="119" t="e">
        <f>IF(OR(G15="Summer",G15="Winter"),H19+L19,"Not Valid")*C58</f>
        <v>#VALUE!</v>
      </c>
      <c r="D59" s="119" t="e">
        <f>IF(OR(G15="Summer",G15="Winter"),H19+L19,"Not Valid")*D58</f>
        <v>#VALUE!</v>
      </c>
      <c r="E59" s="119" t="e">
        <f>IF(OR(G15="Summer",G15="Winter"),H19+L19,"Not Valid")*E58</f>
        <v>#VALUE!</v>
      </c>
      <c r="F59" s="205" t="s">
        <v>139</v>
      </c>
      <c r="G59" s="206" t="e">
        <f>SUM(C59:E59)</f>
        <v>#VALUE!</v>
      </c>
    </row>
    <row r="60" spans="2:11" ht="21" x14ac:dyDescent="0.25">
      <c r="B60" s="111"/>
      <c r="C60" s="105"/>
      <c r="D60" s="105"/>
      <c r="E60" s="106"/>
      <c r="F60" s="125"/>
      <c r="G60" s="125"/>
    </row>
    <row r="61" spans="2:11" ht="21" x14ac:dyDescent="0.25">
      <c r="B61" s="207" t="s">
        <v>144</v>
      </c>
      <c r="C61" s="119" t="e">
        <f>C56+C59</f>
        <v>#VALUE!</v>
      </c>
      <c r="D61" s="119" t="e">
        <f>D56+D59</f>
        <v>#VALUE!</v>
      </c>
      <c r="E61" s="117" t="e">
        <f>E56+E59</f>
        <v>#VALUE!</v>
      </c>
      <c r="F61" s="208" t="s">
        <v>117</v>
      </c>
      <c r="G61" s="206" t="e">
        <f>SUM(C61:E61)</f>
        <v>#VALUE!</v>
      </c>
    </row>
    <row r="62" spans="2:11" ht="21" x14ac:dyDescent="0.25">
      <c r="B62" s="111"/>
      <c r="C62" s="201"/>
      <c r="D62" s="201"/>
      <c r="E62" s="201"/>
      <c r="F62" s="202"/>
      <c r="G62" s="203"/>
    </row>
    <row r="63" spans="2:11" ht="25" thickBot="1" x14ac:dyDescent="0.35">
      <c r="C63" s="130" t="s">
        <v>118</v>
      </c>
      <c r="D63" s="112"/>
    </row>
    <row r="64" spans="2:11" ht="25" thickTop="1" x14ac:dyDescent="0.3">
      <c r="C64" s="112"/>
      <c r="D64" s="112"/>
    </row>
    <row r="65" spans="2:12" ht="24" x14ac:dyDescent="0.3">
      <c r="C65" s="146" t="s">
        <v>100</v>
      </c>
      <c r="D65" s="145">
        <f>$C$15</f>
        <v>43892</v>
      </c>
    </row>
    <row r="66" spans="2:12" ht="24" x14ac:dyDescent="0.3">
      <c r="C66" s="146" t="s">
        <v>122</v>
      </c>
      <c r="D66" s="145">
        <f>$E$15</f>
        <v>43922</v>
      </c>
    </row>
    <row r="67" spans="2:12" ht="24" x14ac:dyDescent="0.3">
      <c r="C67" s="146" t="s">
        <v>99</v>
      </c>
      <c r="D67" s="148">
        <f>$D$15</f>
        <v>30</v>
      </c>
    </row>
    <row r="68" spans="2:12" ht="24" x14ac:dyDescent="0.3">
      <c r="C68" s="147" t="s">
        <v>119</v>
      </c>
      <c r="D68" s="140">
        <f>$E$11*$D$15</f>
        <v>9.8561999999999994</v>
      </c>
    </row>
    <row r="69" spans="2:12" ht="24" x14ac:dyDescent="0.3">
      <c r="B69" s="141"/>
      <c r="C69" s="147" t="s">
        <v>120</v>
      </c>
      <c r="D69" s="140" t="e">
        <f>G61</f>
        <v>#VALUE!</v>
      </c>
      <c r="E69" s="1"/>
    </row>
    <row r="70" spans="2:12" ht="24" x14ac:dyDescent="0.3">
      <c r="B70" s="141"/>
      <c r="C70" s="147" t="s">
        <v>121</v>
      </c>
      <c r="D70" s="140" t="e">
        <f>D68+D69</f>
        <v>#VALUE!</v>
      </c>
      <c r="E70" s="1"/>
    </row>
    <row r="71" spans="2:12" ht="24" x14ac:dyDescent="0.3">
      <c r="B71" s="141"/>
      <c r="C71" s="209"/>
      <c r="D71" s="142"/>
      <c r="E71" s="1"/>
    </row>
    <row r="72" spans="2:12" x14ac:dyDescent="0.2">
      <c r="B72" s="8"/>
      <c r="C72" s="131"/>
      <c r="E72" s="1"/>
    </row>
    <row r="73" spans="2:12" x14ac:dyDescent="0.2">
      <c r="B73" s="8"/>
      <c r="C73" s="11" t="s">
        <v>107</v>
      </c>
      <c r="D73" s="91" t="s">
        <v>104</v>
      </c>
      <c r="E73" s="101" t="s">
        <v>105</v>
      </c>
      <c r="F73" s="91" t="s">
        <v>106</v>
      </c>
      <c r="G73" s="91"/>
      <c r="H73" s="30"/>
      <c r="I73" s="30"/>
      <c r="J73" s="30"/>
      <c r="K73" s="30"/>
      <c r="L73" s="30"/>
    </row>
    <row r="74" spans="2:12" ht="21" x14ac:dyDescent="0.25">
      <c r="B74" s="2"/>
      <c r="C74" s="4" t="s">
        <v>12</v>
      </c>
      <c r="D74" s="4" t="s">
        <v>12</v>
      </c>
      <c r="E74" s="4" t="s">
        <v>13</v>
      </c>
      <c r="F74" s="4" t="s">
        <v>13</v>
      </c>
      <c r="G74" s="34"/>
      <c r="H74" s="210"/>
      <c r="I74" s="211"/>
      <c r="J74" s="211"/>
      <c r="K74" s="211"/>
      <c r="L74" s="211"/>
    </row>
    <row r="75" spans="2:12" ht="19" x14ac:dyDescent="0.25">
      <c r="B75" s="4" t="s">
        <v>4</v>
      </c>
      <c r="C75" s="4" t="s">
        <v>14</v>
      </c>
      <c r="D75" s="4" t="s">
        <v>15</v>
      </c>
      <c r="E75" s="4" t="s">
        <v>14</v>
      </c>
      <c r="F75" s="4" t="s">
        <v>15</v>
      </c>
      <c r="G75" s="34"/>
      <c r="H75" s="212"/>
      <c r="I75" s="34"/>
      <c r="J75" s="34"/>
      <c r="K75" s="34"/>
      <c r="L75" s="34"/>
    </row>
    <row r="76" spans="2:12" ht="19" x14ac:dyDescent="0.2">
      <c r="B76" s="4" t="s">
        <v>36</v>
      </c>
      <c r="C76" s="215" t="s">
        <v>5</v>
      </c>
      <c r="D76" s="215" t="s">
        <v>5</v>
      </c>
      <c r="E76" s="215" t="s">
        <v>5</v>
      </c>
      <c r="F76" s="215" t="s">
        <v>5</v>
      </c>
      <c r="G76" s="153"/>
      <c r="H76" s="34"/>
      <c r="I76" s="34"/>
      <c r="J76" s="34"/>
      <c r="K76" s="34"/>
      <c r="L76" s="34"/>
    </row>
    <row r="77" spans="2:12" ht="19" x14ac:dyDescent="0.25">
      <c r="B77" s="4">
        <v>5</v>
      </c>
      <c r="C77" s="38">
        <v>17.2</v>
      </c>
      <c r="D77" s="38">
        <v>18.7</v>
      </c>
      <c r="E77" s="38">
        <v>17.899999999999999</v>
      </c>
      <c r="F77" s="38">
        <v>29.1</v>
      </c>
      <c r="G77" s="35"/>
      <c r="H77" s="34"/>
      <c r="I77" s="213"/>
      <c r="J77" s="213"/>
      <c r="K77" s="213"/>
      <c r="L77" s="213"/>
    </row>
    <row r="78" spans="2:12" ht="19" x14ac:dyDescent="0.25">
      <c r="B78" s="4">
        <v>6</v>
      </c>
      <c r="C78" s="39">
        <v>11.4</v>
      </c>
      <c r="D78" s="38">
        <v>11.3</v>
      </c>
      <c r="E78" s="38">
        <v>8.8000000000000007</v>
      </c>
      <c r="F78" s="38">
        <v>13</v>
      </c>
      <c r="G78" s="35"/>
      <c r="H78" s="34"/>
      <c r="I78" s="214"/>
      <c r="J78" s="214"/>
      <c r="K78" s="214"/>
      <c r="L78" s="214"/>
    </row>
    <row r="79" spans="2:12" ht="19" x14ac:dyDescent="0.25">
      <c r="B79" s="4">
        <v>8</v>
      </c>
      <c r="C79" s="39">
        <v>12.6</v>
      </c>
      <c r="D79" s="38">
        <v>10.6</v>
      </c>
      <c r="E79" s="38">
        <v>9.8000000000000007</v>
      </c>
      <c r="F79" s="38">
        <v>12.7</v>
      </c>
      <c r="G79" s="35"/>
      <c r="H79" s="34"/>
      <c r="I79" s="191"/>
      <c r="J79" s="214"/>
      <c r="K79" s="214"/>
      <c r="L79" s="214"/>
    </row>
    <row r="80" spans="2:12" ht="19" x14ac:dyDescent="0.25">
      <c r="B80" s="4">
        <v>9</v>
      </c>
      <c r="C80" s="39">
        <v>16.5</v>
      </c>
      <c r="D80" s="38">
        <v>12.3</v>
      </c>
      <c r="E80" s="38">
        <v>12.4</v>
      </c>
      <c r="F80" s="38">
        <v>14.3</v>
      </c>
      <c r="G80" s="35"/>
      <c r="H80" s="34"/>
      <c r="I80" s="191"/>
      <c r="J80" s="214"/>
      <c r="K80" s="214"/>
      <c r="L80" s="214"/>
    </row>
    <row r="81" spans="2:13" ht="19" x14ac:dyDescent="0.25">
      <c r="B81" s="32">
        <v>10</v>
      </c>
      <c r="C81" s="39">
        <v>18.899999999999999</v>
      </c>
      <c r="D81" s="39">
        <v>12.5</v>
      </c>
      <c r="E81" s="39">
        <v>15.8</v>
      </c>
      <c r="F81" s="39">
        <v>17</v>
      </c>
      <c r="G81" s="104"/>
      <c r="H81" s="34"/>
      <c r="I81" s="191"/>
      <c r="J81" s="214"/>
      <c r="K81" s="214"/>
      <c r="L81" s="214"/>
    </row>
    <row r="82" spans="2:13" ht="19" x14ac:dyDescent="0.25">
      <c r="B82" s="32">
        <v>13</v>
      </c>
      <c r="C82" s="39">
        <v>22</v>
      </c>
      <c r="D82" s="39">
        <v>12.6</v>
      </c>
      <c r="E82" s="39">
        <v>24.6</v>
      </c>
      <c r="F82" s="39">
        <v>24.3</v>
      </c>
      <c r="G82" s="35"/>
      <c r="H82" s="20"/>
      <c r="I82" s="191"/>
      <c r="J82" s="191"/>
      <c r="K82" s="191"/>
      <c r="L82" s="191"/>
    </row>
    <row r="83" spans="2:13" ht="19" x14ac:dyDescent="0.25">
      <c r="B83" s="4">
        <v>14</v>
      </c>
      <c r="C83" s="39">
        <v>18.7</v>
      </c>
      <c r="D83" s="38">
        <v>12</v>
      </c>
      <c r="E83" s="38">
        <v>18.3</v>
      </c>
      <c r="F83" s="38">
        <v>21.3</v>
      </c>
      <c r="G83" s="35"/>
      <c r="H83" s="20"/>
      <c r="I83" s="191"/>
      <c r="J83" s="191"/>
      <c r="K83" s="191"/>
      <c r="L83" s="191"/>
    </row>
    <row r="84" spans="2:13" ht="19" x14ac:dyDescent="0.25">
      <c r="B84" s="4">
        <v>15</v>
      </c>
      <c r="C84" s="39">
        <v>46.4</v>
      </c>
      <c r="D84" s="38">
        <v>9.9</v>
      </c>
      <c r="E84" s="38">
        <v>24.1</v>
      </c>
      <c r="F84" s="38">
        <v>18.2</v>
      </c>
      <c r="G84" s="35"/>
      <c r="H84" s="34"/>
      <c r="I84" s="191"/>
      <c r="J84" s="214"/>
      <c r="K84" s="214"/>
      <c r="L84" s="214"/>
    </row>
    <row r="85" spans="2:13" ht="19" x14ac:dyDescent="0.25">
      <c r="B85" s="4">
        <v>16</v>
      </c>
      <c r="C85" s="38">
        <v>14.4</v>
      </c>
      <c r="D85" s="38">
        <v>12.6</v>
      </c>
      <c r="E85" s="38">
        <v>13.5</v>
      </c>
      <c r="F85" s="38">
        <v>23.1</v>
      </c>
      <c r="G85" s="35"/>
      <c r="H85" s="34"/>
      <c r="I85" s="191"/>
      <c r="J85" s="214"/>
      <c r="K85" s="214"/>
      <c r="L85" s="214"/>
    </row>
    <row r="87" spans="2:13" ht="19" x14ac:dyDescent="0.25">
      <c r="B87" s="103"/>
      <c r="C87" s="103"/>
      <c r="D87" s="103"/>
      <c r="E87" s="103"/>
      <c r="F87" s="103"/>
      <c r="G87" s="103"/>
      <c r="H87" s="103"/>
      <c r="I87" s="103"/>
      <c r="J87" s="103"/>
      <c r="K87" s="103"/>
      <c r="L87" s="103"/>
      <c r="M87" s="31"/>
    </row>
    <row r="88" spans="2:13" ht="19" x14ac:dyDescent="0.25">
      <c r="B88" s="103"/>
      <c r="C88" s="132"/>
      <c r="D88" s="132"/>
      <c r="E88" s="132"/>
      <c r="F88" s="132"/>
      <c r="G88" s="132"/>
      <c r="H88" s="132"/>
      <c r="I88" s="132"/>
      <c r="J88" s="132"/>
      <c r="K88" s="132"/>
      <c r="L88" s="103"/>
      <c r="M88" s="31"/>
    </row>
  </sheetData>
  <mergeCells count="2">
    <mergeCell ref="B11:D11"/>
    <mergeCell ref="I74:L74"/>
  </mergeCells>
  <phoneticPr fontId="10" type="noConversion"/>
  <dataValidations count="5">
    <dataValidation type="list" allowBlank="1" showInputMessage="1" showErrorMessage="1" promptTitle="Baseline Allowance " prompt="User must select a Baseline Territory " sqref="B15" xr:uid="{A993EA6F-5B4C-0F47-8EC0-0AE42FE90E31}">
      <formula1>$B$77:$B$85</formula1>
    </dataValidation>
    <dataValidation type="decimal" operator="greaterThan" allowBlank="1" showInputMessage="1" showErrorMessage="1" promptTitle="User Input " prompt="Positives Values Only" sqref="K15" xr:uid="{4638878A-CB48-CA4A-B061-C62BF602BFC2}">
      <formula1>0</formula1>
    </dataValidation>
    <dataValidation type="whole" allowBlank="1" showInputMessage="1" showErrorMessage="1" errorTitle="Number " error="Restricted to an integer between 0 and 31" promptTitle="User input " prompt="Billing Cycle _x000a_" sqref="D15" xr:uid="{C90E2706-8005-5743-9334-80AEF637B778}">
      <formula1>0</formula1>
      <formula2>31</formula2>
    </dataValidation>
    <dataValidation type="list" allowBlank="1" showInputMessage="1" showErrorMessage="1" sqref="H15" xr:uid="{B7B8DF02-DB8A-B845-BD9C-A6D4E45A92BE}">
      <formula1>"Basic,All-Electric"</formula1>
    </dataValidation>
    <dataValidation type="date" allowBlank="1" showInputMessage="1" showErrorMessage="1" errorTitle="Date Input " error="The start day must be a whole number between 1 and 31" promptTitle="User input " prompt="Indicates when the billing cycle starts " sqref="C15" xr:uid="{DCB09442-2B50-544E-B49A-CA0846713FA5}">
      <formula1>40179</formula1>
      <formula2>45688</formula2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5435A4-FA1E-2142-BE55-DA5B0E17A06C}">
  <dimension ref="B2:P83"/>
  <sheetViews>
    <sheetView showGridLines="0" topLeftCell="A68" workbookViewId="0">
      <selection activeCell="B74" sqref="B74:F80"/>
    </sheetView>
  </sheetViews>
  <sheetFormatPr baseColWidth="10" defaultRowHeight="16" x14ac:dyDescent="0.2"/>
  <cols>
    <col min="2" max="2" width="45.5" bestFit="1" customWidth="1"/>
    <col min="3" max="3" width="35.1640625" bestFit="1" customWidth="1"/>
    <col min="4" max="4" width="14.5" bestFit="1" customWidth="1"/>
    <col min="5" max="5" width="17.1640625" bestFit="1" customWidth="1"/>
    <col min="6" max="6" width="29.1640625" bestFit="1" customWidth="1"/>
    <col min="7" max="7" width="21" bestFit="1" customWidth="1"/>
    <col min="8" max="8" width="20.1640625" customWidth="1"/>
    <col min="9" max="9" width="22" bestFit="1" customWidth="1"/>
    <col min="10" max="10" width="23.1640625" bestFit="1" customWidth="1"/>
    <col min="11" max="11" width="33" bestFit="1" customWidth="1"/>
    <col min="12" max="12" width="23.33203125" bestFit="1" customWidth="1"/>
    <col min="13" max="14" width="8.83203125" bestFit="1" customWidth="1"/>
  </cols>
  <sheetData>
    <row r="2" spans="2:16" ht="21" x14ac:dyDescent="0.25">
      <c r="B2" s="92" t="s">
        <v>147</v>
      </c>
      <c r="C2" s="92"/>
      <c r="D2" s="92"/>
      <c r="E2" s="2"/>
      <c r="F2" s="2"/>
      <c r="G2" s="2"/>
      <c r="O2" s="184"/>
      <c r="P2" s="184"/>
    </row>
    <row r="3" spans="2:16" ht="21" x14ac:dyDescent="0.25">
      <c r="B3" s="92"/>
      <c r="C3" s="92"/>
      <c r="D3" s="92"/>
      <c r="E3" s="2"/>
      <c r="F3" s="2"/>
      <c r="G3" s="2"/>
      <c r="O3" s="184"/>
      <c r="P3" s="184"/>
    </row>
    <row r="4" spans="2:16" ht="21" x14ac:dyDescent="0.25">
      <c r="B4" s="92" t="s">
        <v>148</v>
      </c>
      <c r="C4" s="92"/>
      <c r="D4" s="92"/>
      <c r="E4" s="2"/>
      <c r="F4" s="2"/>
      <c r="G4" s="2"/>
      <c r="O4" s="184"/>
      <c r="P4" s="184"/>
    </row>
    <row r="5" spans="2:16" ht="21" x14ac:dyDescent="0.25">
      <c r="B5" s="2"/>
      <c r="C5" s="2"/>
      <c r="D5" s="2"/>
      <c r="E5" s="2"/>
      <c r="F5" s="2"/>
      <c r="G5" s="2"/>
      <c r="O5" s="184"/>
      <c r="P5" s="184"/>
    </row>
    <row r="6" spans="2:16" ht="21" x14ac:dyDescent="0.25">
      <c r="B6" s="4" t="s">
        <v>0</v>
      </c>
      <c r="C6" s="4" t="s">
        <v>1</v>
      </c>
      <c r="D6" s="4" t="s">
        <v>2</v>
      </c>
      <c r="E6" s="4" t="s">
        <v>3</v>
      </c>
      <c r="F6" s="2"/>
      <c r="G6" s="2"/>
      <c r="O6" s="184"/>
      <c r="P6" s="184"/>
    </row>
    <row r="7" spans="2:16" ht="21" x14ac:dyDescent="0.25">
      <c r="B7" s="4" t="s">
        <v>4</v>
      </c>
      <c r="C7" s="93">
        <v>0</v>
      </c>
      <c r="D7" s="93">
        <v>1.3</v>
      </c>
      <c r="E7" s="94">
        <v>0.28000000000000003</v>
      </c>
      <c r="F7" s="139" t="s">
        <v>5</v>
      </c>
      <c r="G7" s="139"/>
      <c r="O7" s="184"/>
      <c r="P7" s="184"/>
    </row>
    <row r="8" spans="2:16" ht="21" x14ac:dyDescent="0.25">
      <c r="B8" s="4" t="s">
        <v>6</v>
      </c>
      <c r="C8" s="93">
        <v>1.31</v>
      </c>
      <c r="D8" s="93">
        <v>4</v>
      </c>
      <c r="E8" s="94">
        <v>0.35</v>
      </c>
      <c r="F8" s="139" t="s">
        <v>7</v>
      </c>
      <c r="G8" s="139"/>
      <c r="O8" s="184"/>
      <c r="P8" s="184"/>
    </row>
    <row r="9" spans="2:16" ht="21" x14ac:dyDescent="0.25">
      <c r="B9" s="4" t="s">
        <v>8</v>
      </c>
      <c r="C9" s="93">
        <v>4.01</v>
      </c>
      <c r="D9" s="93">
        <v>999.99</v>
      </c>
      <c r="E9" s="94">
        <v>0.43</v>
      </c>
      <c r="F9" s="139" t="s">
        <v>9</v>
      </c>
      <c r="G9" s="139"/>
      <c r="O9" s="184"/>
      <c r="P9" s="184"/>
    </row>
    <row r="10" spans="2:16" ht="21" x14ac:dyDescent="0.25">
      <c r="B10" s="34"/>
      <c r="C10" s="199"/>
      <c r="D10" s="199"/>
      <c r="E10" s="200"/>
      <c r="F10" s="139"/>
      <c r="G10" s="139"/>
      <c r="O10" s="184"/>
      <c r="P10" s="184"/>
    </row>
    <row r="11" spans="2:16" ht="21" x14ac:dyDescent="0.25">
      <c r="B11" s="157" t="s">
        <v>10</v>
      </c>
      <c r="C11" s="157"/>
      <c r="D11" s="157"/>
      <c r="E11" s="27"/>
      <c r="F11" s="2" t="s">
        <v>11</v>
      </c>
      <c r="G11" s="2"/>
      <c r="O11" s="184"/>
      <c r="P11" s="184"/>
    </row>
    <row r="12" spans="2:16" ht="21" x14ac:dyDescent="0.25">
      <c r="B12" s="95"/>
      <c r="C12" s="95"/>
      <c r="D12" s="95"/>
      <c r="E12" s="27"/>
      <c r="F12" s="2"/>
      <c r="G12" s="2"/>
      <c r="O12" s="184"/>
      <c r="P12" s="184"/>
    </row>
    <row r="13" spans="2:16" ht="21" x14ac:dyDescent="0.25">
      <c r="B13" s="198" t="s">
        <v>135</v>
      </c>
      <c r="C13" s="198" t="s">
        <v>134</v>
      </c>
      <c r="D13" s="198" t="s">
        <v>134</v>
      </c>
      <c r="E13" s="27"/>
      <c r="F13" s="2"/>
      <c r="G13" s="2"/>
      <c r="H13" s="198" t="s">
        <v>135</v>
      </c>
      <c r="K13" s="198" t="s">
        <v>134</v>
      </c>
      <c r="O13" s="184"/>
      <c r="P13" s="184"/>
    </row>
    <row r="14" spans="2:16" ht="21" x14ac:dyDescent="0.25">
      <c r="B14" s="97" t="s">
        <v>98</v>
      </c>
      <c r="C14" s="97" t="s">
        <v>101</v>
      </c>
      <c r="D14" s="97" t="s">
        <v>37</v>
      </c>
      <c r="E14" s="98" t="s">
        <v>102</v>
      </c>
      <c r="F14" s="97" t="s">
        <v>123</v>
      </c>
      <c r="G14" s="97" t="s">
        <v>124</v>
      </c>
      <c r="H14" s="97" t="s">
        <v>103</v>
      </c>
      <c r="I14" s="97" t="s">
        <v>126</v>
      </c>
      <c r="J14" s="97" t="s">
        <v>125</v>
      </c>
      <c r="K14" s="97" t="s">
        <v>109</v>
      </c>
      <c r="L14" s="97" t="s">
        <v>114</v>
      </c>
      <c r="O14" s="102"/>
      <c r="P14" s="102"/>
    </row>
    <row r="15" spans="2:16" ht="21" x14ac:dyDescent="0.25">
      <c r="B15" s="90" t="s">
        <v>149</v>
      </c>
      <c r="C15" s="99">
        <v>44049</v>
      </c>
      <c r="D15" s="90">
        <v>30</v>
      </c>
      <c r="E15" s="99">
        <f>C15+D15</f>
        <v>44079</v>
      </c>
      <c r="F15" s="100" t="str">
        <f>LOOKUP(MONTH(C15),{1,2,3,4,5,6,7,8,9,10,11,12;"Winter","Winter","Winter","Winter","Winter","Summer","Summer","Summer","Summer","Winter","Winter","Winter"})</f>
        <v>Summer</v>
      </c>
      <c r="G15" s="100" t="str">
        <f>LOOKUP(MONTH(E15),{1,2,3,4,5,6,7,8,9,10,11,12;"Winter","Winter","Winter","Winter","Winter","Summer","Summer","Summer","Summer","Winter","Winter","Winter"})</f>
        <v>Summer</v>
      </c>
      <c r="H15" s="90" t="s">
        <v>13</v>
      </c>
      <c r="I15" s="154">
        <f>INDEX(C77:F80,MATCH(B15,B77:B80,0),MATCH(G15&amp;H15,C73:F73,0))</f>
        <v>4.6150000000000002</v>
      </c>
      <c r="J15" s="90">
        <f>INDEX(C77:F80,MATCH(B15,B77:B80,0),MATCH(F15&amp;H15,C73:F73,0))</f>
        <v>4.6150000000000002</v>
      </c>
      <c r="K15" s="113">
        <v>12.5</v>
      </c>
      <c r="L15" s="113">
        <f>K15*D15</f>
        <v>375</v>
      </c>
      <c r="O15" s="102"/>
      <c r="P15" s="102"/>
    </row>
    <row r="16" spans="2:16" ht="21" x14ac:dyDescent="0.25">
      <c r="B16" s="185"/>
      <c r="C16" s="186"/>
      <c r="D16" s="155"/>
      <c r="E16" s="186"/>
      <c r="F16" s="2"/>
      <c r="O16" s="102"/>
      <c r="P16" s="102"/>
    </row>
    <row r="17" spans="2:14" ht="21" x14ac:dyDescent="0.25">
      <c r="B17" s="183"/>
      <c r="C17" s="115"/>
      <c r="D17" s="187"/>
      <c r="E17" s="115"/>
      <c r="F17" s="152"/>
      <c r="G17" s="152"/>
    </row>
    <row r="18" spans="2:14" ht="21" x14ac:dyDescent="0.25">
      <c r="C18" s="189">
        <v>43831</v>
      </c>
      <c r="D18" s="189">
        <v>43862</v>
      </c>
      <c r="E18" s="189">
        <v>43891</v>
      </c>
      <c r="F18" s="189">
        <v>43922</v>
      </c>
      <c r="G18" s="189">
        <v>43952</v>
      </c>
      <c r="H18" s="189">
        <v>43983</v>
      </c>
      <c r="I18" s="189">
        <v>44013</v>
      </c>
      <c r="J18" s="189">
        <v>44044</v>
      </c>
      <c r="K18" s="189">
        <v>44075</v>
      </c>
      <c r="L18" s="189">
        <v>44105</v>
      </c>
      <c r="M18" s="189">
        <v>44136</v>
      </c>
      <c r="N18" s="189">
        <v>44166</v>
      </c>
    </row>
    <row r="19" spans="2:14" ht="23" x14ac:dyDescent="0.3">
      <c r="C19" s="188">
        <f>IF(OR(MONTH($C15)&gt;MONTH(C$18),MONTH($E15)&lt;MONTH(C$18)),0,MIN($E15,DATE(YEAR(C$18),MONTH(C$18)+1,0))-MAX($C15,C$18)+1)</f>
        <v>0</v>
      </c>
      <c r="D19" s="188">
        <f>IF(OR(MONTH($C15)&gt;MONTH(D$18),MONTH($E15)&lt;MONTH(D$18)),0,MIN($E15,DATE(YEAR(D$18),MONTH(D$18)+1,0))-MAX($C15,D$18)+1)</f>
        <v>0</v>
      </c>
      <c r="E19" s="188">
        <f>IF(OR(MONTH($C15)&gt;MONTH(E$18),MONTH($E15)&lt;MONTH(E$18)),0,MIN($E15,DATE(YEAR(E$18),MONTH(E$18)+1,0))-MAX($C15,E$18)+1)</f>
        <v>0</v>
      </c>
      <c r="F19" s="188">
        <f>IF(OR(MONTH($C15)&gt;MONTH(F$18),MONTH($E15)&lt;MONTH(F$18)),0,MIN($E15,DATE(YEAR(F$18),MONTH(F$18)+1,0))-MAX($C15,F$18)+1)</f>
        <v>0</v>
      </c>
      <c r="G19" s="188">
        <f>IF(OR(MONTH($C15)&gt;MONTH(G$18),MONTH($E15)&lt;MONTH(G$18)),0,MIN($E15,DATE(YEAR(G$18),MONTH(G$18)+1,0))-MAX($C15,G$18)+1)</f>
        <v>0</v>
      </c>
      <c r="H19" s="188">
        <f>IF(OR(MONTH($C15)&gt;MONTH(H$18),MONTH($E15)&lt;MONTH(H$18)),0,MIN($E15,DATE(YEAR(H$18),MONTH(H$18)+1,0))-MAX($C15,H$18)+1)</f>
        <v>0</v>
      </c>
      <c r="I19" s="188">
        <f>IF(OR(MONTH($C15)&gt;MONTH(I$18),MONTH($E15)&lt;MONTH(I$18)),0,MIN($E15,DATE(YEAR(I$18),MONTH(I$18)+1,0))-MAX($C15,I$18)+1)</f>
        <v>0</v>
      </c>
      <c r="J19" s="188">
        <f>IF(OR(MONTH($C15)&gt;MONTH(J$18),MONTH($E15)&lt;MONTH(J$18)),0,MIN($E15,DATE(YEAR(J$18),MONTH(J$18)+1,0))-MAX($C15,J$18)+1)</f>
        <v>26</v>
      </c>
      <c r="K19" s="188">
        <f>IF(OR(MONTH($C15)&gt;MONTH(K$18),MONTH($E15)&lt;MONTH(K$18)),0,MIN($E15,DATE(YEAR(K$18),MONTH(K$18)+1,0))-MAX($C15,K$18)+1)</f>
        <v>5</v>
      </c>
      <c r="L19" s="188">
        <f>IF(OR(MONTH($C15)&gt;MONTH(L$18),MONTH($E15)&lt;MONTH(L$18)),0,MIN($E15,DATE(YEAR(L$18),MONTH(L$18)+1,0))-MAX($C15,L$18)+1)</f>
        <v>0</v>
      </c>
      <c r="M19" s="188">
        <f>IF(OR(MONTH($C15)&gt;MONTH(M$18),MONTH($E15)&lt;MONTH(M$18)),0,MIN($E15,DATE(YEAR(M$18),MONTH(M$18)+1,0))-MAX($C15,M$18)+1)</f>
        <v>0</v>
      </c>
      <c r="N19" s="188">
        <f>IF(OR(MONTH($C15)&gt;MONTH(N$18),MONTH($E15)&lt;MONTH(N$18)),0,MIN($E15,DATE(YEAR(N$18),MONTH(N$18)+1,0))-MAX($C15,N$18)+1)</f>
        <v>0</v>
      </c>
    </row>
    <row r="20" spans="2:14" ht="21" x14ac:dyDescent="0.25">
      <c r="B20" s="95"/>
      <c r="C20" s="111"/>
      <c r="D20" s="155"/>
      <c r="E20" s="115"/>
      <c r="F20" s="151"/>
      <c r="G20" s="151"/>
    </row>
    <row r="21" spans="2:14" ht="19" x14ac:dyDescent="0.25">
      <c r="B21" s="103"/>
      <c r="C21" s="108"/>
      <c r="D21" s="29" t="s">
        <v>28</v>
      </c>
      <c r="E21" s="29" t="s">
        <v>29</v>
      </c>
      <c r="F21" s="29" t="s">
        <v>30</v>
      </c>
      <c r="G21" s="29" t="s">
        <v>31</v>
      </c>
      <c r="H21" s="29" t="s">
        <v>32</v>
      </c>
      <c r="I21" s="29" t="s">
        <v>33</v>
      </c>
    </row>
    <row r="22" spans="2:14" ht="19" x14ac:dyDescent="0.25">
      <c r="B22" s="195" t="s">
        <v>132</v>
      </c>
      <c r="C22" s="192" t="s">
        <v>34</v>
      </c>
      <c r="D22" s="26" t="s">
        <v>35</v>
      </c>
      <c r="E22" s="26" t="s">
        <v>35</v>
      </c>
      <c r="F22" s="26" t="s">
        <v>35</v>
      </c>
      <c r="G22" s="26" t="s">
        <v>35</v>
      </c>
      <c r="H22" s="26" t="s">
        <v>35</v>
      </c>
      <c r="I22" s="26" t="s">
        <v>35</v>
      </c>
    </row>
    <row r="23" spans="2:14" ht="19" x14ac:dyDescent="0.25">
      <c r="B23" s="107" t="s">
        <v>108</v>
      </c>
      <c r="C23" s="38">
        <f>IF(F15=G15,I15,"Not Valid")</f>
        <v>4.6150000000000002</v>
      </c>
      <c r="D23" s="26">
        <v>0</v>
      </c>
      <c r="E23" s="26">
        <f>C23*$D$7</f>
        <v>5.9995000000000003</v>
      </c>
      <c r="F23" s="26">
        <f>E23+0.1</f>
        <v>6.0994999999999999</v>
      </c>
      <c r="G23" s="26">
        <f>C23*$D$8</f>
        <v>18.46</v>
      </c>
      <c r="H23" s="26">
        <f>G23+0.1</f>
        <v>18.560000000000002</v>
      </c>
      <c r="I23" s="26">
        <v>99999</v>
      </c>
    </row>
    <row r="24" spans="2:14" ht="19" x14ac:dyDescent="0.25">
      <c r="B24" s="109" t="s">
        <v>113</v>
      </c>
      <c r="C24" s="39">
        <f>IF(F15=G15,I15,"Not Valid")</f>
        <v>4.6150000000000002</v>
      </c>
      <c r="D24" s="129">
        <v>0</v>
      </c>
      <c r="E24" s="129">
        <f>C24*$D$15*$D$7</f>
        <v>179.98500000000004</v>
      </c>
      <c r="F24" s="129">
        <f>E24+0.1</f>
        <v>180.08500000000004</v>
      </c>
      <c r="G24" s="129">
        <f>C24*$D$15*$D$8</f>
        <v>553.80000000000007</v>
      </c>
      <c r="H24" s="129">
        <f>G24+0.1</f>
        <v>553.90000000000009</v>
      </c>
      <c r="I24" s="129">
        <v>99999</v>
      </c>
    </row>
    <row r="25" spans="2:14" ht="19" x14ac:dyDescent="0.25">
      <c r="C25" s="193"/>
      <c r="D25" s="105"/>
      <c r="E25" s="106"/>
      <c r="F25" s="31"/>
      <c r="G25" s="31"/>
    </row>
    <row r="26" spans="2:14" ht="22" thickBot="1" x14ac:dyDescent="0.3">
      <c r="B26" s="194" t="s">
        <v>131</v>
      </c>
      <c r="C26" s="105"/>
      <c r="D26" s="105"/>
      <c r="E26" s="106"/>
      <c r="F26" s="31"/>
      <c r="G26" s="31"/>
    </row>
    <row r="27" spans="2:14" ht="22" thickTop="1" x14ac:dyDescent="0.25">
      <c r="B27" s="96"/>
      <c r="C27" s="116" t="s">
        <v>5</v>
      </c>
      <c r="D27" s="116" t="s">
        <v>7</v>
      </c>
      <c r="E27" s="117" t="s">
        <v>9</v>
      </c>
      <c r="F27" s="31"/>
      <c r="G27" s="31"/>
    </row>
    <row r="28" spans="2:14" ht="21" x14ac:dyDescent="0.25">
      <c r="B28" s="116" t="s">
        <v>88</v>
      </c>
      <c r="C28" s="120">
        <f>E7</f>
        <v>0.28000000000000003</v>
      </c>
      <c r="D28" s="120">
        <f>E8</f>
        <v>0.35</v>
      </c>
      <c r="E28" s="120">
        <f>E9</f>
        <v>0.43</v>
      </c>
      <c r="F28" s="31"/>
      <c r="G28" s="31"/>
    </row>
    <row r="29" spans="2:14" ht="21" x14ac:dyDescent="0.25">
      <c r="B29" s="116" t="s">
        <v>110</v>
      </c>
      <c r="C29" s="116">
        <f>MIN(E23,$K$15)</f>
        <v>5.9995000000000003</v>
      </c>
      <c r="D29" s="116">
        <f>MIN(G23-$C$29,$K$15-$C$29)</f>
        <v>6.5004999999999997</v>
      </c>
      <c r="E29" s="118">
        <f>IF($K$15&lt;H23,0,$K$15-D29)</f>
        <v>0</v>
      </c>
      <c r="F29" s="31"/>
      <c r="G29" s="31"/>
    </row>
    <row r="30" spans="2:14" ht="21" x14ac:dyDescent="0.25">
      <c r="B30" s="116" t="s">
        <v>112</v>
      </c>
      <c r="C30" s="119">
        <f>C29*C28</f>
        <v>1.6798600000000001</v>
      </c>
      <c r="D30" s="119">
        <f>D29*D28</f>
        <v>2.2751749999999999</v>
      </c>
      <c r="E30" s="117">
        <f>E29*E28</f>
        <v>0</v>
      </c>
      <c r="F30" s="127" t="s">
        <v>116</v>
      </c>
      <c r="G30" s="128">
        <f>SUM(C30:E30)</f>
        <v>3.9550350000000001</v>
      </c>
    </row>
    <row r="31" spans="2:14" ht="21" x14ac:dyDescent="0.25">
      <c r="B31" s="111"/>
      <c r="C31" s="105"/>
      <c r="D31" s="105"/>
      <c r="E31" s="106"/>
      <c r="F31" s="125"/>
      <c r="G31" s="125"/>
    </row>
    <row r="32" spans="2:14" ht="21" x14ac:dyDescent="0.25">
      <c r="B32" s="116" t="s">
        <v>111</v>
      </c>
      <c r="C32" s="116">
        <f>MIN(E24,L15)</f>
        <v>179.98500000000004</v>
      </c>
      <c r="D32" s="116">
        <f>MIN(G24-C32,L15-C32)</f>
        <v>195.01499999999996</v>
      </c>
      <c r="E32" s="118">
        <f>IF(L15&lt;H24,0,K15-D32)</f>
        <v>0</v>
      </c>
      <c r="F32" s="126"/>
      <c r="G32" s="126"/>
    </row>
    <row r="33" spans="2:11" ht="21" x14ac:dyDescent="0.25">
      <c r="B33" s="116" t="s">
        <v>115</v>
      </c>
      <c r="C33" s="119">
        <f>C32*C28</f>
        <v>50.395800000000015</v>
      </c>
      <c r="D33" s="119">
        <f t="shared" ref="D33:E33" si="0">D32*D28</f>
        <v>68.255249999999975</v>
      </c>
      <c r="E33" s="119">
        <f t="shared" si="0"/>
        <v>0</v>
      </c>
      <c r="F33" s="127" t="s">
        <v>117</v>
      </c>
      <c r="G33" s="128">
        <f>SUM(C33:E33)</f>
        <v>118.65105</v>
      </c>
    </row>
    <row r="34" spans="2:11" ht="21" x14ac:dyDescent="0.25">
      <c r="B34" s="111"/>
      <c r="C34" s="201"/>
      <c r="D34" s="201"/>
      <c r="E34" s="201"/>
      <c r="F34" s="202"/>
      <c r="G34" s="203"/>
    </row>
    <row r="35" spans="2:11" ht="25" thickBot="1" x14ac:dyDescent="0.35">
      <c r="C35" s="130" t="s">
        <v>118</v>
      </c>
      <c r="D35" s="112"/>
      <c r="E35" s="143"/>
      <c r="F35" s="106"/>
      <c r="G35" s="144"/>
      <c r="H35" s="144"/>
    </row>
    <row r="36" spans="2:11" ht="25" thickTop="1" x14ac:dyDescent="0.3">
      <c r="C36" s="112"/>
      <c r="D36" s="112"/>
      <c r="E36" s="143"/>
      <c r="F36" s="106"/>
      <c r="G36" s="144"/>
      <c r="H36" s="144"/>
    </row>
    <row r="37" spans="2:11" ht="24" x14ac:dyDescent="0.3">
      <c r="C37" s="146" t="s">
        <v>100</v>
      </c>
      <c r="D37" s="145">
        <f>$C$15</f>
        <v>44049</v>
      </c>
      <c r="E37" s="105"/>
      <c r="F37" s="106"/>
      <c r="G37" s="31"/>
      <c r="H37" s="31"/>
    </row>
    <row r="38" spans="2:11" ht="24" x14ac:dyDescent="0.3">
      <c r="C38" s="146" t="s">
        <v>122</v>
      </c>
      <c r="D38" s="145">
        <f>$E$15</f>
        <v>44079</v>
      </c>
      <c r="E38" s="105"/>
      <c r="F38" s="106"/>
      <c r="G38" s="31"/>
      <c r="H38" s="31"/>
    </row>
    <row r="39" spans="2:11" ht="24" x14ac:dyDescent="0.3">
      <c r="C39" s="146" t="s">
        <v>99</v>
      </c>
      <c r="D39" s="148">
        <f>$D$15</f>
        <v>30</v>
      </c>
      <c r="E39" s="105"/>
      <c r="F39" s="106"/>
      <c r="G39" s="31"/>
      <c r="H39" s="31"/>
    </row>
    <row r="40" spans="2:11" ht="24" x14ac:dyDescent="0.3">
      <c r="C40" s="147" t="s">
        <v>119</v>
      </c>
      <c r="D40" s="140">
        <f>$E$11*$D$15</f>
        <v>0</v>
      </c>
      <c r="F40" s="1"/>
    </row>
    <row r="41" spans="2:11" ht="24" x14ac:dyDescent="0.3">
      <c r="C41" s="147" t="s">
        <v>120</v>
      </c>
      <c r="D41" s="140">
        <f>G33</f>
        <v>118.65105</v>
      </c>
      <c r="F41" s="1"/>
    </row>
    <row r="42" spans="2:11" ht="24" x14ac:dyDescent="0.3">
      <c r="C42" s="147" t="s">
        <v>121</v>
      </c>
      <c r="D42" s="140">
        <f>D40+D41</f>
        <v>118.65105</v>
      </c>
      <c r="F42" s="1"/>
      <c r="I42" s="31"/>
      <c r="J42" s="31"/>
      <c r="K42" s="31"/>
    </row>
    <row r="43" spans="2:11" x14ac:dyDescent="0.2">
      <c r="H43" s="31"/>
      <c r="I43" s="31"/>
      <c r="J43" s="31"/>
      <c r="K43" s="31"/>
    </row>
    <row r="44" spans="2:11" ht="19" x14ac:dyDescent="0.25">
      <c r="B44" s="190"/>
      <c r="C44" s="191"/>
      <c r="D44" s="197" t="s">
        <v>28</v>
      </c>
      <c r="E44" s="197" t="s">
        <v>29</v>
      </c>
      <c r="F44" s="197" t="s">
        <v>30</v>
      </c>
      <c r="G44" s="197" t="s">
        <v>31</v>
      </c>
      <c r="H44" s="197" t="s">
        <v>32</v>
      </c>
      <c r="I44" s="197" t="s">
        <v>33</v>
      </c>
      <c r="J44" s="31"/>
      <c r="K44" s="31"/>
    </row>
    <row r="45" spans="2:11" ht="19" x14ac:dyDescent="0.25">
      <c r="B45" s="196" t="s">
        <v>133</v>
      </c>
      <c r="C45" s="192" t="s">
        <v>34</v>
      </c>
      <c r="D45" s="26" t="s">
        <v>35</v>
      </c>
      <c r="E45" s="26" t="s">
        <v>35</v>
      </c>
      <c r="F45" s="26" t="s">
        <v>35</v>
      </c>
      <c r="G45" s="26" t="s">
        <v>35</v>
      </c>
      <c r="H45" s="26" t="s">
        <v>35</v>
      </c>
      <c r="I45" s="26" t="s">
        <v>35</v>
      </c>
      <c r="J45" s="31"/>
      <c r="K45" s="31"/>
    </row>
    <row r="46" spans="2:11" ht="19" x14ac:dyDescent="0.25">
      <c r="B46" s="109" t="s">
        <v>128</v>
      </c>
      <c r="C46" s="39" t="str">
        <f>IF($F$15&lt;&gt;$G$15,I15,"Not Valid")</f>
        <v>Not Valid</v>
      </c>
      <c r="D46" s="129">
        <f>0</f>
        <v>0</v>
      </c>
      <c r="E46" s="26" t="e">
        <f>C46*$D$7</f>
        <v>#VALUE!</v>
      </c>
      <c r="F46" s="26" t="e">
        <f>E46+0.1</f>
        <v>#VALUE!</v>
      </c>
      <c r="G46" s="26" t="e">
        <f>C46*$D$8</f>
        <v>#VALUE!</v>
      </c>
      <c r="H46" s="26" t="e">
        <f>G46+0.1</f>
        <v>#VALUE!</v>
      </c>
      <c r="I46" s="129">
        <v>99999</v>
      </c>
      <c r="J46" s="31"/>
      <c r="K46" s="31"/>
    </row>
    <row r="47" spans="2:11" ht="19" x14ac:dyDescent="0.25">
      <c r="B47" s="109" t="s">
        <v>127</v>
      </c>
      <c r="C47" s="39" t="str">
        <f>IF(F15&lt;&gt;G15,I15,"Not Valid")</f>
        <v>Not Valid</v>
      </c>
      <c r="D47" s="129">
        <v>0</v>
      </c>
      <c r="E47" s="129" t="e">
        <f>C47*$D$15*$D$7</f>
        <v>#VALUE!</v>
      </c>
      <c r="F47" s="129" t="e">
        <f>E47+0.1</f>
        <v>#VALUE!</v>
      </c>
      <c r="G47" s="129" t="e">
        <f>C47*$D$15*$D$8</f>
        <v>#VALUE!</v>
      </c>
      <c r="H47" s="129" t="e">
        <f>G47+0.1</f>
        <v>#VALUE!</v>
      </c>
      <c r="I47" s="129">
        <v>99999</v>
      </c>
      <c r="J47" s="31"/>
      <c r="K47" s="31"/>
    </row>
    <row r="48" spans="2:11" ht="19" x14ac:dyDescent="0.25">
      <c r="B48" s="109" t="s">
        <v>129</v>
      </c>
      <c r="C48" s="39" t="str">
        <f>IF($F$15&lt;&gt;$G$15,J15,"Not Valid")</f>
        <v>Not Valid</v>
      </c>
      <c r="D48" s="129">
        <v>0</v>
      </c>
      <c r="E48" s="26" t="e">
        <f>C48*$D$7</f>
        <v>#VALUE!</v>
      </c>
      <c r="F48" s="26" t="e">
        <f>E48+0.1</f>
        <v>#VALUE!</v>
      </c>
      <c r="G48" s="26" t="e">
        <f>C48*$D$8</f>
        <v>#VALUE!</v>
      </c>
      <c r="H48" s="26" t="e">
        <f>G48+0.1</f>
        <v>#VALUE!</v>
      </c>
      <c r="I48" s="129">
        <v>99999</v>
      </c>
      <c r="J48" s="31"/>
      <c r="K48" s="31"/>
    </row>
    <row r="49" spans="2:11" ht="19" x14ac:dyDescent="0.25">
      <c r="B49" s="109" t="s">
        <v>130</v>
      </c>
      <c r="C49" s="39" t="str">
        <f>IF($F$15&lt;&gt;$G$15,J15,"Not Valid")</f>
        <v>Not Valid</v>
      </c>
      <c r="D49" s="129">
        <v>0</v>
      </c>
      <c r="E49" s="129" t="e">
        <f>C49*$D$15*$D$7</f>
        <v>#VALUE!</v>
      </c>
      <c r="F49" s="129" t="e">
        <f>E49+0.1</f>
        <v>#VALUE!</v>
      </c>
      <c r="G49" s="129" t="e">
        <f>C49*$D$15*$D$8</f>
        <v>#VALUE!</v>
      </c>
      <c r="H49" s="129" t="e">
        <f>G49+0.1</f>
        <v>#VALUE!</v>
      </c>
      <c r="I49" s="129">
        <v>99999</v>
      </c>
      <c r="J49" s="31"/>
      <c r="K49" s="31"/>
    </row>
    <row r="50" spans="2:11" x14ac:dyDescent="0.2">
      <c r="H50" s="31"/>
      <c r="I50" s="31"/>
      <c r="J50" s="31"/>
      <c r="K50" s="31"/>
    </row>
    <row r="51" spans="2:11" ht="22" thickBot="1" x14ac:dyDescent="0.3">
      <c r="B51" s="204" t="s">
        <v>136</v>
      </c>
      <c r="C51" s="105"/>
      <c r="D51" s="105"/>
      <c r="E51" s="106"/>
      <c r="F51" s="31"/>
      <c r="G51" s="31"/>
      <c r="H51" s="31"/>
      <c r="I51" s="31"/>
      <c r="J51" s="31"/>
      <c r="K51" s="31"/>
    </row>
    <row r="52" spans="2:11" ht="22" thickTop="1" x14ac:dyDescent="0.25">
      <c r="B52" s="96"/>
      <c r="C52" s="116" t="s">
        <v>5</v>
      </c>
      <c r="D52" s="116" t="s">
        <v>7</v>
      </c>
      <c r="E52" s="117" t="s">
        <v>9</v>
      </c>
      <c r="F52" s="31"/>
      <c r="G52" s="31"/>
      <c r="H52" s="31"/>
      <c r="I52" s="31"/>
      <c r="J52" s="31"/>
      <c r="K52" s="31"/>
    </row>
    <row r="53" spans="2:11" ht="21" x14ac:dyDescent="0.25">
      <c r="B53" s="116" t="s">
        <v>88</v>
      </c>
      <c r="C53" s="120">
        <f>E7</f>
        <v>0.28000000000000003</v>
      </c>
      <c r="D53" s="120">
        <f>E8</f>
        <v>0.35</v>
      </c>
      <c r="E53" s="120">
        <f>E9</f>
        <v>0.43</v>
      </c>
      <c r="F53" s="31"/>
      <c r="G53" s="31"/>
      <c r="H53" s="31"/>
      <c r="I53" s="31"/>
      <c r="J53" s="31"/>
      <c r="K53" s="31"/>
    </row>
    <row r="54" spans="2:11" ht="21" x14ac:dyDescent="0.25">
      <c r="B54" s="116" t="s">
        <v>137</v>
      </c>
      <c r="C54" s="116" t="e">
        <f>MIN(E46,$K$15)</f>
        <v>#VALUE!</v>
      </c>
      <c r="D54" s="116" t="e">
        <f>MIN(G46-C54,K15-C54)</f>
        <v>#VALUE!</v>
      </c>
      <c r="E54" s="118" t="e">
        <f>IF(K15&lt;H46,0,K24-D54)</f>
        <v>#VALUE!</v>
      </c>
      <c r="F54" s="31"/>
      <c r="G54" s="31"/>
      <c r="H54" s="31"/>
      <c r="I54" s="31"/>
      <c r="J54" s="31"/>
      <c r="K54" s="31"/>
    </row>
    <row r="55" spans="2:11" ht="21" x14ac:dyDescent="0.25">
      <c r="B55" s="116" t="s">
        <v>142</v>
      </c>
      <c r="C55" s="119" t="e">
        <f>C54*C53</f>
        <v>#VALUE!</v>
      </c>
      <c r="D55" s="119" t="e">
        <f>D54*D53</f>
        <v>#VALUE!</v>
      </c>
      <c r="E55" s="117" t="e">
        <f>E54*E53</f>
        <v>#VALUE!</v>
      </c>
      <c r="F55" s="205" t="s">
        <v>116</v>
      </c>
      <c r="G55" s="206" t="e">
        <f>SUM(C55:E55)</f>
        <v>#VALUE!</v>
      </c>
      <c r="H55" s="31"/>
      <c r="I55" s="31"/>
      <c r="J55" s="31"/>
      <c r="K55" s="31"/>
    </row>
    <row r="56" spans="2:11" ht="21" x14ac:dyDescent="0.25">
      <c r="B56" s="116" t="s">
        <v>138</v>
      </c>
      <c r="C56" s="119" t="e">
        <f>IF(OR(F15="Winter",F15="Summer"),G19+K19,"Not Valid")*C55</f>
        <v>#VALUE!</v>
      </c>
      <c r="D56" s="119" t="e">
        <f>IF(OR(F15="Winter",F15="Summer"),G19+K19,"Not Valid")*D55</f>
        <v>#VALUE!</v>
      </c>
      <c r="E56" s="117" t="e">
        <f>IF(OR(F15="Winter",F15="Summer"),G19+K19,"Not Valid")*E55</f>
        <v>#VALUE!</v>
      </c>
      <c r="F56" s="205" t="s">
        <v>139</v>
      </c>
      <c r="G56" s="206" t="e">
        <f>SUM(C56:E56)</f>
        <v>#VALUE!</v>
      </c>
      <c r="H56" s="31"/>
      <c r="I56" s="31"/>
      <c r="J56" s="31"/>
      <c r="K56" s="31"/>
    </row>
    <row r="57" spans="2:11" ht="21" x14ac:dyDescent="0.25">
      <c r="B57" s="116" t="s">
        <v>140</v>
      </c>
      <c r="C57" s="116" t="e">
        <f>MIN(E48,$K$15)</f>
        <v>#VALUE!</v>
      </c>
      <c r="D57" s="116" t="e">
        <f>MIN(G48-C57,K15-C57)</f>
        <v>#VALUE!</v>
      </c>
      <c r="E57" s="118" t="e">
        <f>IF(K15&lt;H48,0,K15-D57)</f>
        <v>#VALUE!</v>
      </c>
      <c r="F57" s="31"/>
      <c r="G57" s="31"/>
      <c r="H57" s="31"/>
      <c r="I57" s="31"/>
      <c r="J57" s="31"/>
      <c r="K57" s="31"/>
    </row>
    <row r="58" spans="2:11" ht="21" x14ac:dyDescent="0.25">
      <c r="B58" s="116" t="s">
        <v>141</v>
      </c>
      <c r="C58" s="119" t="e">
        <f>C57*C53</f>
        <v>#VALUE!</v>
      </c>
      <c r="D58" s="119" t="e">
        <f>D57*D53</f>
        <v>#VALUE!</v>
      </c>
      <c r="E58" s="117" t="e">
        <f>E57*E53</f>
        <v>#VALUE!</v>
      </c>
      <c r="F58" s="205" t="s">
        <v>116</v>
      </c>
      <c r="G58" s="206" t="e">
        <f>SUM(C58:E58)</f>
        <v>#VALUE!</v>
      </c>
      <c r="H58" s="31"/>
      <c r="I58" s="31"/>
      <c r="J58" s="31"/>
      <c r="K58" s="31"/>
    </row>
    <row r="59" spans="2:11" ht="21" x14ac:dyDescent="0.25">
      <c r="B59" s="116" t="s">
        <v>143</v>
      </c>
      <c r="C59" s="119" t="e">
        <f>IF(OR(G15="Summer",G15="Winter"),H19+L19,"Not Valid")*C58</f>
        <v>#VALUE!</v>
      </c>
      <c r="D59" s="119" t="e">
        <f>IF(OR(G15="Summer",G15="Winter"),H19+L19,"Not Valid")*D58</f>
        <v>#VALUE!</v>
      </c>
      <c r="E59" s="119" t="e">
        <f>IF(OR(G15="Summer",G15="Winter"),H19+L19,"Not Valid")*E58</f>
        <v>#VALUE!</v>
      </c>
      <c r="F59" s="205" t="s">
        <v>139</v>
      </c>
      <c r="G59" s="206" t="e">
        <f>SUM(C59:E59)</f>
        <v>#VALUE!</v>
      </c>
    </row>
    <row r="60" spans="2:11" ht="21" x14ac:dyDescent="0.25">
      <c r="B60" s="111"/>
      <c r="C60" s="105"/>
      <c r="D60" s="105"/>
      <c r="E60" s="106"/>
      <c r="F60" s="125"/>
      <c r="G60" s="125"/>
    </row>
    <row r="61" spans="2:11" ht="21" x14ac:dyDescent="0.25">
      <c r="B61" s="207" t="s">
        <v>144</v>
      </c>
      <c r="C61" s="119" t="e">
        <f>C56+C59</f>
        <v>#VALUE!</v>
      </c>
      <c r="D61" s="119" t="e">
        <f>D56+D59</f>
        <v>#VALUE!</v>
      </c>
      <c r="E61" s="117" t="e">
        <f>E56+E59</f>
        <v>#VALUE!</v>
      </c>
      <c r="F61" s="208" t="s">
        <v>117</v>
      </c>
      <c r="G61" s="206" t="e">
        <f>SUM(C61:E61)</f>
        <v>#VALUE!</v>
      </c>
    </row>
    <row r="62" spans="2:11" ht="21" x14ac:dyDescent="0.25">
      <c r="B62" s="111"/>
      <c r="C62" s="201"/>
      <c r="D62" s="201"/>
      <c r="E62" s="201"/>
      <c r="F62" s="202"/>
      <c r="G62" s="203"/>
    </row>
    <row r="63" spans="2:11" ht="25" thickBot="1" x14ac:dyDescent="0.35">
      <c r="C63" s="130" t="s">
        <v>118</v>
      </c>
      <c r="D63" s="112"/>
    </row>
    <row r="64" spans="2:11" ht="25" thickTop="1" x14ac:dyDescent="0.3">
      <c r="C64" s="112"/>
      <c r="D64" s="112"/>
    </row>
    <row r="65" spans="2:12" ht="24" x14ac:dyDescent="0.3">
      <c r="C65" s="146" t="s">
        <v>100</v>
      </c>
      <c r="D65" s="145">
        <f>$C$15</f>
        <v>44049</v>
      </c>
    </row>
    <row r="66" spans="2:12" ht="24" x14ac:dyDescent="0.3">
      <c r="C66" s="146" t="s">
        <v>122</v>
      </c>
      <c r="D66" s="145">
        <f>$E$15</f>
        <v>44079</v>
      </c>
    </row>
    <row r="67" spans="2:12" ht="24" x14ac:dyDescent="0.3">
      <c r="C67" s="146" t="s">
        <v>99</v>
      </c>
      <c r="D67" s="148">
        <f>$D$15</f>
        <v>30</v>
      </c>
    </row>
    <row r="68" spans="2:12" ht="24" x14ac:dyDescent="0.3">
      <c r="C68" s="147" t="s">
        <v>119</v>
      </c>
      <c r="D68" s="140">
        <f>$E$11*$D$15</f>
        <v>0</v>
      </c>
    </row>
    <row r="69" spans="2:12" ht="24" x14ac:dyDescent="0.3">
      <c r="B69" s="141"/>
      <c r="C69" s="147" t="s">
        <v>120</v>
      </c>
      <c r="D69" s="140" t="e">
        <f>G61</f>
        <v>#VALUE!</v>
      </c>
      <c r="E69" s="1"/>
    </row>
    <row r="70" spans="2:12" ht="24" x14ac:dyDescent="0.3">
      <c r="B70" s="141"/>
      <c r="C70" s="147" t="s">
        <v>121</v>
      </c>
      <c r="D70" s="140" t="e">
        <f>D68+D69</f>
        <v>#VALUE!</v>
      </c>
      <c r="E70" s="1"/>
    </row>
    <row r="71" spans="2:12" ht="24" x14ac:dyDescent="0.3">
      <c r="B71" s="141"/>
      <c r="C71" s="209"/>
      <c r="D71" s="142"/>
      <c r="E71" s="1"/>
    </row>
    <row r="72" spans="2:12" x14ac:dyDescent="0.2">
      <c r="B72" s="8"/>
      <c r="C72" s="131"/>
      <c r="E72" s="1"/>
    </row>
    <row r="73" spans="2:12" x14ac:dyDescent="0.2">
      <c r="B73" s="8"/>
      <c r="C73" s="11" t="s">
        <v>107</v>
      </c>
      <c r="D73" s="91" t="s">
        <v>104</v>
      </c>
      <c r="E73" s="101" t="s">
        <v>105</v>
      </c>
      <c r="F73" s="91" t="s">
        <v>106</v>
      </c>
      <c r="G73" s="91"/>
      <c r="H73" s="30"/>
      <c r="I73" s="30"/>
      <c r="J73" s="30"/>
      <c r="K73" s="30"/>
      <c r="L73" s="30"/>
    </row>
    <row r="74" spans="2:12" ht="21" x14ac:dyDescent="0.25">
      <c r="B74" s="2"/>
      <c r="C74" s="4" t="s">
        <v>12</v>
      </c>
      <c r="D74" s="4" t="s">
        <v>12</v>
      </c>
      <c r="E74" s="4" t="s">
        <v>13</v>
      </c>
      <c r="F74" s="4" t="s">
        <v>13</v>
      </c>
      <c r="G74" s="34"/>
      <c r="H74" s="210"/>
      <c r="I74" s="211"/>
      <c r="J74" s="211"/>
      <c r="K74" s="211"/>
      <c r="L74" s="211"/>
    </row>
    <row r="75" spans="2:12" ht="19" x14ac:dyDescent="0.25">
      <c r="B75" s="4" t="s">
        <v>4</v>
      </c>
      <c r="C75" s="4" t="s">
        <v>14</v>
      </c>
      <c r="D75" s="4" t="s">
        <v>15</v>
      </c>
      <c r="E75" s="4" t="s">
        <v>14</v>
      </c>
      <c r="F75" s="4" t="s">
        <v>15</v>
      </c>
      <c r="G75" s="34"/>
      <c r="H75" s="212"/>
      <c r="I75" s="34"/>
      <c r="J75" s="34"/>
      <c r="K75" s="34"/>
      <c r="L75" s="34"/>
    </row>
    <row r="76" spans="2:12" ht="19" x14ac:dyDescent="0.2">
      <c r="B76" s="4" t="s">
        <v>36</v>
      </c>
      <c r="C76" s="215" t="s">
        <v>5</v>
      </c>
      <c r="D76" s="215" t="s">
        <v>5</v>
      </c>
      <c r="E76" s="215" t="s">
        <v>5</v>
      </c>
      <c r="F76" s="215" t="s">
        <v>5</v>
      </c>
      <c r="G76" s="153"/>
      <c r="H76" s="34"/>
      <c r="I76" s="34"/>
      <c r="J76" s="34"/>
      <c r="K76" s="34"/>
      <c r="L76" s="34"/>
    </row>
    <row r="77" spans="2:12" ht="19" x14ac:dyDescent="0.25">
      <c r="B77" s="4" t="s">
        <v>149</v>
      </c>
      <c r="C77" s="216">
        <v>6.923</v>
      </c>
      <c r="D77" s="216">
        <v>7.077</v>
      </c>
      <c r="E77" s="216">
        <v>4.6150000000000002</v>
      </c>
      <c r="F77" s="216">
        <v>6.7690000000000001</v>
      </c>
      <c r="G77" s="35"/>
      <c r="H77" s="34"/>
      <c r="I77" s="213"/>
      <c r="J77" s="213"/>
      <c r="K77" s="213"/>
      <c r="L77" s="213"/>
    </row>
    <row r="78" spans="2:12" ht="19" x14ac:dyDescent="0.25">
      <c r="B78" s="4" t="s">
        <v>150</v>
      </c>
      <c r="C78" s="217">
        <v>8</v>
      </c>
      <c r="D78" s="216">
        <v>7.3849999999999998</v>
      </c>
      <c r="E78" s="216">
        <v>6.6920000000000002</v>
      </c>
      <c r="F78" s="216">
        <v>9.3849999999999998</v>
      </c>
      <c r="G78" s="35"/>
      <c r="H78" s="34"/>
      <c r="I78" s="214"/>
      <c r="J78" s="214"/>
      <c r="K78" s="214"/>
      <c r="L78" s="214"/>
    </row>
    <row r="79" spans="2:12" ht="19" x14ac:dyDescent="0.25">
      <c r="B79" s="4" t="s">
        <v>151</v>
      </c>
      <c r="C79" s="217">
        <v>10.462</v>
      </c>
      <c r="D79" s="216">
        <v>9.923</v>
      </c>
      <c r="E79" s="216">
        <v>11.692</v>
      </c>
      <c r="F79" s="216">
        <v>17</v>
      </c>
      <c r="G79" s="35"/>
      <c r="H79" s="34"/>
      <c r="I79" s="191"/>
      <c r="J79" s="214"/>
      <c r="K79" s="214"/>
      <c r="L79" s="214"/>
    </row>
    <row r="80" spans="2:12" ht="19" x14ac:dyDescent="0.25">
      <c r="B80" s="4" t="s">
        <v>152</v>
      </c>
      <c r="C80" s="217">
        <v>12.231</v>
      </c>
      <c r="D80" s="216">
        <v>8.3849999999999998</v>
      </c>
      <c r="E80" s="216">
        <v>13.077</v>
      </c>
      <c r="F80" s="216">
        <v>13.154</v>
      </c>
      <c r="G80" s="35"/>
      <c r="H80" s="34"/>
      <c r="I80" s="191"/>
      <c r="J80" s="214"/>
      <c r="K80" s="214"/>
      <c r="L80" s="214"/>
    </row>
    <row r="82" spans="2:13" ht="19" x14ac:dyDescent="0.25">
      <c r="B82" s="103"/>
      <c r="C82" s="103"/>
      <c r="D82" s="103"/>
      <c r="E82" s="103"/>
      <c r="F82" s="103"/>
      <c r="G82" s="103"/>
      <c r="H82" s="103"/>
      <c r="I82" s="103"/>
      <c r="J82" s="103"/>
      <c r="K82" s="103"/>
      <c r="L82" s="103"/>
      <c r="M82" s="31"/>
    </row>
    <row r="83" spans="2:13" ht="19" x14ac:dyDescent="0.25">
      <c r="B83" s="103"/>
      <c r="C83" s="132"/>
      <c r="D83" s="132"/>
      <c r="E83" s="132"/>
      <c r="F83" s="132"/>
      <c r="G83" s="132"/>
      <c r="H83" s="132"/>
      <c r="I83" s="132"/>
      <c r="J83" s="132"/>
      <c r="K83" s="132"/>
      <c r="L83" s="103"/>
      <c r="M83" s="31"/>
    </row>
  </sheetData>
  <mergeCells count="2">
    <mergeCell ref="B11:D11"/>
    <mergeCell ref="I74:L74"/>
  </mergeCells>
  <dataValidations count="5">
    <dataValidation type="date" allowBlank="1" showInputMessage="1" showErrorMessage="1" errorTitle="Date Input " error="The start day must be a whole number between 1 and 31" promptTitle="User input " prompt="Indicates when the billing cycle starts " sqref="C15" xr:uid="{1A986DB8-5BD4-C54E-866D-BBC667954107}">
      <formula1>40179</formula1>
      <formula2>45688</formula2>
    </dataValidation>
    <dataValidation type="list" allowBlank="1" showInputMessage="1" showErrorMessage="1" sqref="H15" xr:uid="{79E1A577-790B-124F-9045-AA7230BD81FF}">
      <formula1>"Basic,All-Electric"</formula1>
    </dataValidation>
    <dataValidation type="whole" allowBlank="1" showInputMessage="1" showErrorMessage="1" errorTitle="Number " error="Restricted to an integer between 0 and 31" promptTitle="User input " prompt="Billing Cycle _x000a_" sqref="D15" xr:uid="{8AE7B5E6-B5CE-AF4E-96B8-0E51DF6FC5E1}">
      <formula1>0</formula1>
      <formula2>31</formula2>
    </dataValidation>
    <dataValidation type="decimal" operator="greaterThan" allowBlank="1" showInputMessage="1" showErrorMessage="1" promptTitle="User Input " prompt="Positives Values Only" sqref="K15" xr:uid="{4DE0D578-7C20-F64D-A7C1-C01E25455EDD}">
      <formula1>0</formula1>
    </dataValidation>
    <dataValidation type="list" allowBlank="1" showInputMessage="1" showErrorMessage="1" promptTitle="Baseline Allowance " prompt="User must select a Baseline Territory " sqref="B15" xr:uid="{27B5B140-7CB9-9043-8005-1273F7859EB1}">
      <formula1>$B$76:$B$80</formula1>
    </dataValidation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86D6C-31CA-D34A-866E-0304687A6277}">
  <dimension ref="A2:E1227"/>
  <sheetViews>
    <sheetView zoomScale="130" zoomScaleNormal="130" workbookViewId="0">
      <selection activeCell="C4" sqref="C4"/>
    </sheetView>
  </sheetViews>
  <sheetFormatPr baseColWidth="10" defaultRowHeight="16" x14ac:dyDescent="0.2"/>
  <cols>
    <col min="1" max="1" width="8.83203125" customWidth="1"/>
    <col min="2" max="2" width="17.6640625" customWidth="1"/>
    <col min="3" max="3" width="24" customWidth="1"/>
    <col min="4" max="4" width="16.5" customWidth="1"/>
    <col min="5" max="5" width="31" customWidth="1"/>
    <col min="6" max="257" width="8.83203125" customWidth="1"/>
    <col min="258" max="258" width="11.83203125" customWidth="1"/>
    <col min="259" max="259" width="14.1640625" customWidth="1"/>
    <col min="260" max="260" width="11.33203125" customWidth="1"/>
    <col min="261" max="261" width="24.1640625" bestFit="1" customWidth="1"/>
    <col min="262" max="513" width="8.83203125" customWidth="1"/>
    <col min="514" max="514" width="11.83203125" customWidth="1"/>
    <col min="515" max="515" width="14.1640625" customWidth="1"/>
    <col min="516" max="516" width="11.33203125" customWidth="1"/>
    <col min="517" max="517" width="24.1640625" bestFit="1" customWidth="1"/>
    <col min="518" max="769" width="8.83203125" customWidth="1"/>
    <col min="770" max="770" width="11.83203125" customWidth="1"/>
    <col min="771" max="771" width="14.1640625" customWidth="1"/>
    <col min="772" max="772" width="11.33203125" customWidth="1"/>
    <col min="773" max="773" width="24.1640625" bestFit="1" customWidth="1"/>
    <col min="774" max="1025" width="8.83203125" customWidth="1"/>
    <col min="1026" max="1026" width="11.83203125" customWidth="1"/>
    <col min="1027" max="1027" width="14.1640625" customWidth="1"/>
    <col min="1028" max="1028" width="11.33203125" customWidth="1"/>
    <col min="1029" max="1029" width="24.1640625" bestFit="1" customWidth="1"/>
    <col min="1030" max="1281" width="8.83203125" customWidth="1"/>
    <col min="1282" max="1282" width="11.83203125" customWidth="1"/>
    <col min="1283" max="1283" width="14.1640625" customWidth="1"/>
    <col min="1284" max="1284" width="11.33203125" customWidth="1"/>
    <col min="1285" max="1285" width="24.1640625" bestFit="1" customWidth="1"/>
    <col min="1286" max="1537" width="8.83203125" customWidth="1"/>
    <col min="1538" max="1538" width="11.83203125" customWidth="1"/>
    <col min="1539" max="1539" width="14.1640625" customWidth="1"/>
    <col min="1540" max="1540" width="11.33203125" customWidth="1"/>
    <col min="1541" max="1541" width="24.1640625" bestFit="1" customWidth="1"/>
    <col min="1542" max="1793" width="8.83203125" customWidth="1"/>
    <col min="1794" max="1794" width="11.83203125" customWidth="1"/>
    <col min="1795" max="1795" width="14.1640625" customWidth="1"/>
    <col min="1796" max="1796" width="11.33203125" customWidth="1"/>
    <col min="1797" max="1797" width="24.1640625" bestFit="1" customWidth="1"/>
    <col min="1798" max="2049" width="8.83203125" customWidth="1"/>
    <col min="2050" max="2050" width="11.83203125" customWidth="1"/>
    <col min="2051" max="2051" width="14.1640625" customWidth="1"/>
    <col min="2052" max="2052" width="11.33203125" customWidth="1"/>
    <col min="2053" max="2053" width="24.1640625" bestFit="1" customWidth="1"/>
    <col min="2054" max="2305" width="8.83203125" customWidth="1"/>
    <col min="2306" max="2306" width="11.83203125" customWidth="1"/>
    <col min="2307" max="2307" width="14.1640625" customWidth="1"/>
    <col min="2308" max="2308" width="11.33203125" customWidth="1"/>
    <col min="2309" max="2309" width="24.1640625" bestFit="1" customWidth="1"/>
    <col min="2310" max="2561" width="8.83203125" customWidth="1"/>
    <col min="2562" max="2562" width="11.83203125" customWidth="1"/>
    <col min="2563" max="2563" width="14.1640625" customWidth="1"/>
    <col min="2564" max="2564" width="11.33203125" customWidth="1"/>
    <col min="2565" max="2565" width="24.1640625" bestFit="1" customWidth="1"/>
    <col min="2566" max="2817" width="8.83203125" customWidth="1"/>
    <col min="2818" max="2818" width="11.83203125" customWidth="1"/>
    <col min="2819" max="2819" width="14.1640625" customWidth="1"/>
    <col min="2820" max="2820" width="11.33203125" customWidth="1"/>
    <col min="2821" max="2821" width="24.1640625" bestFit="1" customWidth="1"/>
    <col min="2822" max="3073" width="8.83203125" customWidth="1"/>
    <col min="3074" max="3074" width="11.83203125" customWidth="1"/>
    <col min="3075" max="3075" width="14.1640625" customWidth="1"/>
    <col min="3076" max="3076" width="11.33203125" customWidth="1"/>
    <col min="3077" max="3077" width="24.1640625" bestFit="1" customWidth="1"/>
    <col min="3078" max="3329" width="8.83203125" customWidth="1"/>
    <col min="3330" max="3330" width="11.83203125" customWidth="1"/>
    <col min="3331" max="3331" width="14.1640625" customWidth="1"/>
    <col min="3332" max="3332" width="11.33203125" customWidth="1"/>
    <col min="3333" max="3333" width="24.1640625" bestFit="1" customWidth="1"/>
    <col min="3334" max="3585" width="8.83203125" customWidth="1"/>
    <col min="3586" max="3586" width="11.83203125" customWidth="1"/>
    <col min="3587" max="3587" width="14.1640625" customWidth="1"/>
    <col min="3588" max="3588" width="11.33203125" customWidth="1"/>
    <col min="3589" max="3589" width="24.1640625" bestFit="1" customWidth="1"/>
    <col min="3590" max="3841" width="8.83203125" customWidth="1"/>
    <col min="3842" max="3842" width="11.83203125" customWidth="1"/>
    <col min="3843" max="3843" width="14.1640625" customWidth="1"/>
    <col min="3844" max="3844" width="11.33203125" customWidth="1"/>
    <col min="3845" max="3845" width="24.1640625" bestFit="1" customWidth="1"/>
    <col min="3846" max="4097" width="8.83203125" customWidth="1"/>
    <col min="4098" max="4098" width="11.83203125" customWidth="1"/>
    <col min="4099" max="4099" width="14.1640625" customWidth="1"/>
    <col min="4100" max="4100" width="11.33203125" customWidth="1"/>
    <col min="4101" max="4101" width="24.1640625" bestFit="1" customWidth="1"/>
    <col min="4102" max="4353" width="8.83203125" customWidth="1"/>
    <col min="4354" max="4354" width="11.83203125" customWidth="1"/>
    <col min="4355" max="4355" width="14.1640625" customWidth="1"/>
    <col min="4356" max="4356" width="11.33203125" customWidth="1"/>
    <col min="4357" max="4357" width="24.1640625" bestFit="1" customWidth="1"/>
    <col min="4358" max="4609" width="8.83203125" customWidth="1"/>
    <col min="4610" max="4610" width="11.83203125" customWidth="1"/>
    <col min="4611" max="4611" width="14.1640625" customWidth="1"/>
    <col min="4612" max="4612" width="11.33203125" customWidth="1"/>
    <col min="4613" max="4613" width="24.1640625" bestFit="1" customWidth="1"/>
    <col min="4614" max="4865" width="8.83203125" customWidth="1"/>
    <col min="4866" max="4866" width="11.83203125" customWidth="1"/>
    <col min="4867" max="4867" width="14.1640625" customWidth="1"/>
    <col min="4868" max="4868" width="11.33203125" customWidth="1"/>
    <col min="4869" max="4869" width="24.1640625" bestFit="1" customWidth="1"/>
    <col min="4870" max="5121" width="8.83203125" customWidth="1"/>
    <col min="5122" max="5122" width="11.83203125" customWidth="1"/>
    <col min="5123" max="5123" width="14.1640625" customWidth="1"/>
    <col min="5124" max="5124" width="11.33203125" customWidth="1"/>
    <col min="5125" max="5125" width="24.1640625" bestFit="1" customWidth="1"/>
    <col min="5126" max="5377" width="8.83203125" customWidth="1"/>
    <col min="5378" max="5378" width="11.83203125" customWidth="1"/>
    <col min="5379" max="5379" width="14.1640625" customWidth="1"/>
    <col min="5380" max="5380" width="11.33203125" customWidth="1"/>
    <col min="5381" max="5381" width="24.1640625" bestFit="1" customWidth="1"/>
    <col min="5382" max="5633" width="8.83203125" customWidth="1"/>
    <col min="5634" max="5634" width="11.83203125" customWidth="1"/>
    <col min="5635" max="5635" width="14.1640625" customWidth="1"/>
    <col min="5636" max="5636" width="11.33203125" customWidth="1"/>
    <col min="5637" max="5637" width="24.1640625" bestFit="1" customWidth="1"/>
    <col min="5638" max="5889" width="8.83203125" customWidth="1"/>
    <col min="5890" max="5890" width="11.83203125" customWidth="1"/>
    <col min="5891" max="5891" width="14.1640625" customWidth="1"/>
    <col min="5892" max="5892" width="11.33203125" customWidth="1"/>
    <col min="5893" max="5893" width="24.1640625" bestFit="1" customWidth="1"/>
    <col min="5894" max="6145" width="8.83203125" customWidth="1"/>
    <col min="6146" max="6146" width="11.83203125" customWidth="1"/>
    <col min="6147" max="6147" width="14.1640625" customWidth="1"/>
    <col min="6148" max="6148" width="11.33203125" customWidth="1"/>
    <col min="6149" max="6149" width="24.1640625" bestFit="1" customWidth="1"/>
    <col min="6150" max="6401" width="8.83203125" customWidth="1"/>
    <col min="6402" max="6402" width="11.83203125" customWidth="1"/>
    <col min="6403" max="6403" width="14.1640625" customWidth="1"/>
    <col min="6404" max="6404" width="11.33203125" customWidth="1"/>
    <col min="6405" max="6405" width="24.1640625" bestFit="1" customWidth="1"/>
    <col min="6406" max="6657" width="8.83203125" customWidth="1"/>
    <col min="6658" max="6658" width="11.83203125" customWidth="1"/>
    <col min="6659" max="6659" width="14.1640625" customWidth="1"/>
    <col min="6660" max="6660" width="11.33203125" customWidth="1"/>
    <col min="6661" max="6661" width="24.1640625" bestFit="1" customWidth="1"/>
    <col min="6662" max="6913" width="8.83203125" customWidth="1"/>
    <col min="6914" max="6914" width="11.83203125" customWidth="1"/>
    <col min="6915" max="6915" width="14.1640625" customWidth="1"/>
    <col min="6916" max="6916" width="11.33203125" customWidth="1"/>
    <col min="6917" max="6917" width="24.1640625" bestFit="1" customWidth="1"/>
    <col min="6918" max="7169" width="8.83203125" customWidth="1"/>
    <col min="7170" max="7170" width="11.83203125" customWidth="1"/>
    <col min="7171" max="7171" width="14.1640625" customWidth="1"/>
    <col min="7172" max="7172" width="11.33203125" customWidth="1"/>
    <col min="7173" max="7173" width="24.1640625" bestFit="1" customWidth="1"/>
    <col min="7174" max="7425" width="8.83203125" customWidth="1"/>
    <col min="7426" max="7426" width="11.83203125" customWidth="1"/>
    <col min="7427" max="7427" width="14.1640625" customWidth="1"/>
    <col min="7428" max="7428" width="11.33203125" customWidth="1"/>
    <col min="7429" max="7429" width="24.1640625" bestFit="1" customWidth="1"/>
    <col min="7430" max="7681" width="8.83203125" customWidth="1"/>
    <col min="7682" max="7682" width="11.83203125" customWidth="1"/>
    <col min="7683" max="7683" width="14.1640625" customWidth="1"/>
    <col min="7684" max="7684" width="11.33203125" customWidth="1"/>
    <col min="7685" max="7685" width="24.1640625" bestFit="1" customWidth="1"/>
    <col min="7686" max="7937" width="8.83203125" customWidth="1"/>
    <col min="7938" max="7938" width="11.83203125" customWidth="1"/>
    <col min="7939" max="7939" width="14.1640625" customWidth="1"/>
    <col min="7940" max="7940" width="11.33203125" customWidth="1"/>
    <col min="7941" max="7941" width="24.1640625" bestFit="1" customWidth="1"/>
    <col min="7942" max="8193" width="8.83203125" customWidth="1"/>
    <col min="8194" max="8194" width="11.83203125" customWidth="1"/>
    <col min="8195" max="8195" width="14.1640625" customWidth="1"/>
    <col min="8196" max="8196" width="11.33203125" customWidth="1"/>
    <col min="8197" max="8197" width="24.1640625" bestFit="1" customWidth="1"/>
    <col min="8198" max="8449" width="8.83203125" customWidth="1"/>
    <col min="8450" max="8450" width="11.83203125" customWidth="1"/>
    <col min="8451" max="8451" width="14.1640625" customWidth="1"/>
    <col min="8452" max="8452" width="11.33203125" customWidth="1"/>
    <col min="8453" max="8453" width="24.1640625" bestFit="1" customWidth="1"/>
    <col min="8454" max="8705" width="8.83203125" customWidth="1"/>
    <col min="8706" max="8706" width="11.83203125" customWidth="1"/>
    <col min="8707" max="8707" width="14.1640625" customWidth="1"/>
    <col min="8708" max="8708" width="11.33203125" customWidth="1"/>
    <col min="8709" max="8709" width="24.1640625" bestFit="1" customWidth="1"/>
    <col min="8710" max="8961" width="8.83203125" customWidth="1"/>
    <col min="8962" max="8962" width="11.83203125" customWidth="1"/>
    <col min="8963" max="8963" width="14.1640625" customWidth="1"/>
    <col min="8964" max="8964" width="11.33203125" customWidth="1"/>
    <col min="8965" max="8965" width="24.1640625" bestFit="1" customWidth="1"/>
    <col min="8966" max="9217" width="8.83203125" customWidth="1"/>
    <col min="9218" max="9218" width="11.83203125" customWidth="1"/>
    <col min="9219" max="9219" width="14.1640625" customWidth="1"/>
    <col min="9220" max="9220" width="11.33203125" customWidth="1"/>
    <col min="9221" max="9221" width="24.1640625" bestFit="1" customWidth="1"/>
    <col min="9222" max="9473" width="8.83203125" customWidth="1"/>
    <col min="9474" max="9474" width="11.83203125" customWidth="1"/>
    <col min="9475" max="9475" width="14.1640625" customWidth="1"/>
    <col min="9476" max="9476" width="11.33203125" customWidth="1"/>
    <col min="9477" max="9477" width="24.1640625" bestFit="1" customWidth="1"/>
    <col min="9478" max="9729" width="8.83203125" customWidth="1"/>
    <col min="9730" max="9730" width="11.83203125" customWidth="1"/>
    <col min="9731" max="9731" width="14.1640625" customWidth="1"/>
    <col min="9732" max="9732" width="11.33203125" customWidth="1"/>
    <col min="9733" max="9733" width="24.1640625" bestFit="1" customWidth="1"/>
    <col min="9734" max="9985" width="8.83203125" customWidth="1"/>
    <col min="9986" max="9986" width="11.83203125" customWidth="1"/>
    <col min="9987" max="9987" width="14.1640625" customWidth="1"/>
    <col min="9988" max="9988" width="11.33203125" customWidth="1"/>
    <col min="9989" max="9989" width="24.1640625" bestFit="1" customWidth="1"/>
    <col min="9990" max="10241" width="8.83203125" customWidth="1"/>
    <col min="10242" max="10242" width="11.83203125" customWidth="1"/>
    <col min="10243" max="10243" width="14.1640625" customWidth="1"/>
    <col min="10244" max="10244" width="11.33203125" customWidth="1"/>
    <col min="10245" max="10245" width="24.1640625" bestFit="1" customWidth="1"/>
    <col min="10246" max="10497" width="8.83203125" customWidth="1"/>
    <col min="10498" max="10498" width="11.83203125" customWidth="1"/>
    <col min="10499" max="10499" width="14.1640625" customWidth="1"/>
    <col min="10500" max="10500" width="11.33203125" customWidth="1"/>
    <col min="10501" max="10501" width="24.1640625" bestFit="1" customWidth="1"/>
    <col min="10502" max="10753" width="8.83203125" customWidth="1"/>
    <col min="10754" max="10754" width="11.83203125" customWidth="1"/>
    <col min="10755" max="10755" width="14.1640625" customWidth="1"/>
    <col min="10756" max="10756" width="11.33203125" customWidth="1"/>
    <col min="10757" max="10757" width="24.1640625" bestFit="1" customWidth="1"/>
    <col min="10758" max="11009" width="8.83203125" customWidth="1"/>
    <col min="11010" max="11010" width="11.83203125" customWidth="1"/>
    <col min="11011" max="11011" width="14.1640625" customWidth="1"/>
    <col min="11012" max="11012" width="11.33203125" customWidth="1"/>
    <col min="11013" max="11013" width="24.1640625" bestFit="1" customWidth="1"/>
    <col min="11014" max="11265" width="8.83203125" customWidth="1"/>
    <col min="11266" max="11266" width="11.83203125" customWidth="1"/>
    <col min="11267" max="11267" width="14.1640625" customWidth="1"/>
    <col min="11268" max="11268" width="11.33203125" customWidth="1"/>
    <col min="11269" max="11269" width="24.1640625" bestFit="1" customWidth="1"/>
    <col min="11270" max="11521" width="8.83203125" customWidth="1"/>
    <col min="11522" max="11522" width="11.83203125" customWidth="1"/>
    <col min="11523" max="11523" width="14.1640625" customWidth="1"/>
    <col min="11524" max="11524" width="11.33203125" customWidth="1"/>
    <col min="11525" max="11525" width="24.1640625" bestFit="1" customWidth="1"/>
    <col min="11526" max="11777" width="8.83203125" customWidth="1"/>
    <col min="11778" max="11778" width="11.83203125" customWidth="1"/>
    <col min="11779" max="11779" width="14.1640625" customWidth="1"/>
    <col min="11780" max="11780" width="11.33203125" customWidth="1"/>
    <col min="11781" max="11781" width="24.1640625" bestFit="1" customWidth="1"/>
    <col min="11782" max="12033" width="8.83203125" customWidth="1"/>
    <col min="12034" max="12034" width="11.83203125" customWidth="1"/>
    <col min="12035" max="12035" width="14.1640625" customWidth="1"/>
    <col min="12036" max="12036" width="11.33203125" customWidth="1"/>
    <col min="12037" max="12037" width="24.1640625" bestFit="1" customWidth="1"/>
    <col min="12038" max="12289" width="8.83203125" customWidth="1"/>
    <col min="12290" max="12290" width="11.83203125" customWidth="1"/>
    <col min="12291" max="12291" width="14.1640625" customWidth="1"/>
    <col min="12292" max="12292" width="11.33203125" customWidth="1"/>
    <col min="12293" max="12293" width="24.1640625" bestFit="1" customWidth="1"/>
    <col min="12294" max="12545" width="8.83203125" customWidth="1"/>
    <col min="12546" max="12546" width="11.83203125" customWidth="1"/>
    <col min="12547" max="12547" width="14.1640625" customWidth="1"/>
    <col min="12548" max="12548" width="11.33203125" customWidth="1"/>
    <col min="12549" max="12549" width="24.1640625" bestFit="1" customWidth="1"/>
    <col min="12550" max="12801" width="8.83203125" customWidth="1"/>
    <col min="12802" max="12802" width="11.83203125" customWidth="1"/>
    <col min="12803" max="12803" width="14.1640625" customWidth="1"/>
    <col min="12804" max="12804" width="11.33203125" customWidth="1"/>
    <col min="12805" max="12805" width="24.1640625" bestFit="1" customWidth="1"/>
    <col min="12806" max="13057" width="8.83203125" customWidth="1"/>
    <col min="13058" max="13058" width="11.83203125" customWidth="1"/>
    <col min="13059" max="13059" width="14.1640625" customWidth="1"/>
    <col min="13060" max="13060" width="11.33203125" customWidth="1"/>
    <col min="13061" max="13061" width="24.1640625" bestFit="1" customWidth="1"/>
    <col min="13062" max="13313" width="8.83203125" customWidth="1"/>
    <col min="13314" max="13314" width="11.83203125" customWidth="1"/>
    <col min="13315" max="13315" width="14.1640625" customWidth="1"/>
    <col min="13316" max="13316" width="11.33203125" customWidth="1"/>
    <col min="13317" max="13317" width="24.1640625" bestFit="1" customWidth="1"/>
    <col min="13318" max="13569" width="8.83203125" customWidth="1"/>
    <col min="13570" max="13570" width="11.83203125" customWidth="1"/>
    <col min="13571" max="13571" width="14.1640625" customWidth="1"/>
    <col min="13572" max="13572" width="11.33203125" customWidth="1"/>
    <col min="13573" max="13573" width="24.1640625" bestFit="1" customWidth="1"/>
    <col min="13574" max="13825" width="8.83203125" customWidth="1"/>
    <col min="13826" max="13826" width="11.83203125" customWidth="1"/>
    <col min="13827" max="13827" width="14.1640625" customWidth="1"/>
    <col min="13828" max="13828" width="11.33203125" customWidth="1"/>
    <col min="13829" max="13829" width="24.1640625" bestFit="1" customWidth="1"/>
    <col min="13830" max="14081" width="8.83203125" customWidth="1"/>
    <col min="14082" max="14082" width="11.83203125" customWidth="1"/>
    <col min="14083" max="14083" width="14.1640625" customWidth="1"/>
    <col min="14084" max="14084" width="11.33203125" customWidth="1"/>
    <col min="14085" max="14085" width="24.1640625" bestFit="1" customWidth="1"/>
    <col min="14086" max="14337" width="8.83203125" customWidth="1"/>
    <col min="14338" max="14338" width="11.83203125" customWidth="1"/>
    <col min="14339" max="14339" width="14.1640625" customWidth="1"/>
    <col min="14340" max="14340" width="11.33203125" customWidth="1"/>
    <col min="14341" max="14341" width="24.1640625" bestFit="1" customWidth="1"/>
    <col min="14342" max="14593" width="8.83203125" customWidth="1"/>
    <col min="14594" max="14594" width="11.83203125" customWidth="1"/>
    <col min="14595" max="14595" width="14.1640625" customWidth="1"/>
    <col min="14596" max="14596" width="11.33203125" customWidth="1"/>
    <col min="14597" max="14597" width="24.1640625" bestFit="1" customWidth="1"/>
    <col min="14598" max="14849" width="8.83203125" customWidth="1"/>
    <col min="14850" max="14850" width="11.83203125" customWidth="1"/>
    <col min="14851" max="14851" width="14.1640625" customWidth="1"/>
    <col min="14852" max="14852" width="11.33203125" customWidth="1"/>
    <col min="14853" max="14853" width="24.1640625" bestFit="1" customWidth="1"/>
    <col min="14854" max="15105" width="8.83203125" customWidth="1"/>
    <col min="15106" max="15106" width="11.83203125" customWidth="1"/>
    <col min="15107" max="15107" width="14.1640625" customWidth="1"/>
    <col min="15108" max="15108" width="11.33203125" customWidth="1"/>
    <col min="15109" max="15109" width="24.1640625" bestFit="1" customWidth="1"/>
    <col min="15110" max="15361" width="8.83203125" customWidth="1"/>
    <col min="15362" max="15362" width="11.83203125" customWidth="1"/>
    <col min="15363" max="15363" width="14.1640625" customWidth="1"/>
    <col min="15364" max="15364" width="11.33203125" customWidth="1"/>
    <col min="15365" max="15365" width="24.1640625" bestFit="1" customWidth="1"/>
    <col min="15366" max="15617" width="8.83203125" customWidth="1"/>
    <col min="15618" max="15618" width="11.83203125" customWidth="1"/>
    <col min="15619" max="15619" width="14.1640625" customWidth="1"/>
    <col min="15620" max="15620" width="11.33203125" customWidth="1"/>
    <col min="15621" max="15621" width="24.1640625" bestFit="1" customWidth="1"/>
    <col min="15622" max="15873" width="8.83203125" customWidth="1"/>
    <col min="15874" max="15874" width="11.83203125" customWidth="1"/>
    <col min="15875" max="15875" width="14.1640625" customWidth="1"/>
    <col min="15876" max="15876" width="11.33203125" customWidth="1"/>
    <col min="15877" max="15877" width="24.1640625" bestFit="1" customWidth="1"/>
    <col min="15878" max="16129" width="8.83203125" customWidth="1"/>
    <col min="16130" max="16130" width="11.83203125" customWidth="1"/>
    <col min="16131" max="16131" width="14.1640625" customWidth="1"/>
    <col min="16132" max="16132" width="11.33203125" customWidth="1"/>
    <col min="16133" max="16133" width="24.1640625" bestFit="1" customWidth="1"/>
    <col min="16134" max="16384" width="8.83203125" customWidth="1"/>
  </cols>
  <sheetData>
    <row r="2" spans="1:5" x14ac:dyDescent="0.2">
      <c r="A2" s="19" t="s">
        <v>49</v>
      </c>
      <c r="B2" s="19"/>
      <c r="C2" s="159">
        <v>92304</v>
      </c>
      <c r="D2" s="159"/>
    </row>
    <row r="3" spans="1:5" x14ac:dyDescent="0.2">
      <c r="A3" s="19"/>
      <c r="B3" s="19"/>
      <c r="C3" s="10" t="s">
        <v>48</v>
      </c>
      <c r="D3" s="10" t="s">
        <v>47</v>
      </c>
    </row>
    <row r="4" spans="1:5" x14ac:dyDescent="0.2">
      <c r="A4" s="9" t="s">
        <v>46</v>
      </c>
      <c r="B4" s="9"/>
      <c r="C4" s="10" t="str">
        <f>INDEX(B8:B1225,MATCH(C2,A8:A1225,0))</f>
        <v>R</v>
      </c>
      <c r="D4" s="10" t="str">
        <f>INDEX(B8:B1225,MATCH(C2,A8:A1225,1))</f>
        <v>W</v>
      </c>
    </row>
    <row r="6" spans="1:5" s="18" customFormat="1" ht="15" x14ac:dyDescent="0.2">
      <c r="A6" s="18" t="s">
        <v>45</v>
      </c>
    </row>
    <row r="7" spans="1:5" s="15" customFormat="1" ht="34" customHeight="1" x14ac:dyDescent="0.2">
      <c r="A7" s="16" t="s">
        <v>44</v>
      </c>
      <c r="B7" s="16" t="s">
        <v>27</v>
      </c>
      <c r="C7" s="17" t="s">
        <v>43</v>
      </c>
      <c r="D7" s="16" t="s">
        <v>42</v>
      </c>
      <c r="E7" s="16" t="s">
        <v>41</v>
      </c>
    </row>
    <row r="8" spans="1:5" x14ac:dyDescent="0.2">
      <c r="A8" s="14">
        <v>92304</v>
      </c>
      <c r="B8" s="14" t="s">
        <v>19</v>
      </c>
      <c r="C8" s="14">
        <v>3</v>
      </c>
      <c r="D8" s="14">
        <v>60</v>
      </c>
      <c r="E8" s="14" t="s">
        <v>39</v>
      </c>
    </row>
    <row r="9" spans="1:5" x14ac:dyDescent="0.2">
      <c r="A9" s="14">
        <v>92304</v>
      </c>
      <c r="B9" s="14" t="s">
        <v>23</v>
      </c>
      <c r="C9" s="14">
        <v>2</v>
      </c>
      <c r="D9" s="14">
        <v>40</v>
      </c>
      <c r="E9" s="14" t="s">
        <v>39</v>
      </c>
    </row>
    <row r="10" spans="1:5" x14ac:dyDescent="0.2">
      <c r="A10" s="14">
        <v>92365</v>
      </c>
      <c r="B10" s="14" t="s">
        <v>19</v>
      </c>
      <c r="C10" s="14">
        <v>10</v>
      </c>
      <c r="D10" s="14">
        <v>100</v>
      </c>
      <c r="E10" s="14" t="s">
        <v>40</v>
      </c>
    </row>
    <row r="11" spans="1:5" x14ac:dyDescent="0.2">
      <c r="A11" s="14">
        <v>92704</v>
      </c>
      <c r="B11" s="14" t="s">
        <v>25</v>
      </c>
      <c r="C11" s="14">
        <v>1</v>
      </c>
      <c r="D11" s="14">
        <v>100</v>
      </c>
      <c r="E11" s="14" t="s">
        <v>40</v>
      </c>
    </row>
    <row r="12" spans="1:5" x14ac:dyDescent="0.2">
      <c r="A12" s="14">
        <v>93062</v>
      </c>
      <c r="B12" s="14" t="s">
        <v>19</v>
      </c>
      <c r="C12" s="14">
        <v>2</v>
      </c>
      <c r="D12" s="14">
        <v>100</v>
      </c>
      <c r="E12" s="14" t="s">
        <v>40</v>
      </c>
    </row>
    <row r="13" spans="1:5" x14ac:dyDescent="0.2">
      <c r="A13" s="14">
        <v>93101</v>
      </c>
      <c r="B13" s="14" t="s">
        <v>24</v>
      </c>
      <c r="C13" s="14">
        <v>3</v>
      </c>
      <c r="D13" s="14">
        <v>100</v>
      </c>
      <c r="E13" s="14" t="s">
        <v>40</v>
      </c>
    </row>
    <row r="14" spans="1:5" x14ac:dyDescent="0.2">
      <c r="A14" s="14">
        <v>93105</v>
      </c>
      <c r="B14" s="14" t="s">
        <v>24</v>
      </c>
      <c r="C14" s="14">
        <v>26</v>
      </c>
      <c r="D14" s="14">
        <v>100</v>
      </c>
      <c r="E14" s="14" t="s">
        <v>40</v>
      </c>
    </row>
    <row r="15" spans="1:5" x14ac:dyDescent="0.2">
      <c r="A15" s="14">
        <v>93110</v>
      </c>
      <c r="B15" s="14" t="s">
        <v>24</v>
      </c>
      <c r="C15" s="14">
        <v>8</v>
      </c>
      <c r="D15" s="14">
        <v>100</v>
      </c>
      <c r="E15" s="14" t="s">
        <v>40</v>
      </c>
    </row>
    <row r="16" spans="1:5" x14ac:dyDescent="0.2">
      <c r="A16" s="14">
        <v>93111</v>
      </c>
      <c r="B16" s="14" t="s">
        <v>24</v>
      </c>
      <c r="C16" s="14">
        <v>1</v>
      </c>
      <c r="D16" s="14">
        <v>100</v>
      </c>
      <c r="E16" s="14" t="s">
        <v>40</v>
      </c>
    </row>
    <row r="17" spans="1:5" x14ac:dyDescent="0.2">
      <c r="A17" s="14">
        <v>93117</v>
      </c>
      <c r="B17" s="14" t="s">
        <v>24</v>
      </c>
      <c r="C17" s="14">
        <v>7</v>
      </c>
      <c r="D17" s="14">
        <v>100</v>
      </c>
      <c r="E17" s="14" t="s">
        <v>40</v>
      </c>
    </row>
    <row r="18" spans="1:5" x14ac:dyDescent="0.2">
      <c r="A18" s="14">
        <v>93201</v>
      </c>
      <c r="B18" s="14" t="s">
        <v>23</v>
      </c>
      <c r="C18" s="14">
        <v>332</v>
      </c>
      <c r="D18" s="14">
        <v>100</v>
      </c>
      <c r="E18" s="14" t="s">
        <v>40</v>
      </c>
    </row>
    <row r="19" spans="1:5" x14ac:dyDescent="0.2">
      <c r="A19" s="14">
        <v>93203</v>
      </c>
      <c r="B19" s="14" t="s">
        <v>23</v>
      </c>
      <c r="C19" s="14">
        <v>4695</v>
      </c>
      <c r="D19" s="14">
        <v>100</v>
      </c>
      <c r="E19" s="14" t="s">
        <v>40</v>
      </c>
    </row>
    <row r="20" spans="1:5" x14ac:dyDescent="0.2">
      <c r="A20" s="14">
        <v>93204</v>
      </c>
      <c r="B20" s="14" t="s">
        <v>23</v>
      </c>
      <c r="C20" s="14">
        <v>4763</v>
      </c>
      <c r="D20" s="14">
        <v>100</v>
      </c>
      <c r="E20" s="14" t="s">
        <v>40</v>
      </c>
    </row>
    <row r="21" spans="1:5" x14ac:dyDescent="0.2">
      <c r="A21" s="14">
        <v>93206</v>
      </c>
      <c r="B21" s="14" t="s">
        <v>23</v>
      </c>
      <c r="C21" s="14">
        <v>605</v>
      </c>
      <c r="D21" s="14">
        <v>100</v>
      </c>
      <c r="E21" s="14" t="s">
        <v>40</v>
      </c>
    </row>
    <row r="22" spans="1:5" x14ac:dyDescent="0.2">
      <c r="A22" s="14">
        <v>93210</v>
      </c>
      <c r="B22" s="14" t="s">
        <v>19</v>
      </c>
      <c r="C22" s="14">
        <v>4471</v>
      </c>
      <c r="D22" s="14">
        <v>100</v>
      </c>
      <c r="E22" s="14" t="s">
        <v>40</v>
      </c>
    </row>
    <row r="23" spans="1:5" x14ac:dyDescent="0.2">
      <c r="A23" s="14">
        <v>93212</v>
      </c>
      <c r="B23" s="14" t="s">
        <v>23</v>
      </c>
      <c r="C23" s="14">
        <v>4306</v>
      </c>
      <c r="D23" s="14">
        <v>100</v>
      </c>
      <c r="E23" s="14" t="s">
        <v>40</v>
      </c>
    </row>
    <row r="24" spans="1:5" x14ac:dyDescent="0.2">
      <c r="A24" s="14">
        <v>93214</v>
      </c>
      <c r="B24" s="14" t="s">
        <v>23</v>
      </c>
      <c r="C24" s="14">
        <v>1</v>
      </c>
      <c r="D24" s="14">
        <v>100</v>
      </c>
      <c r="E24" s="14" t="s">
        <v>40</v>
      </c>
    </row>
    <row r="25" spans="1:5" x14ac:dyDescent="0.2">
      <c r="A25" s="14">
        <v>93219</v>
      </c>
      <c r="B25" s="14" t="s">
        <v>23</v>
      </c>
      <c r="C25" s="14">
        <v>133</v>
      </c>
      <c r="D25" s="14">
        <v>100</v>
      </c>
      <c r="E25" s="14" t="s">
        <v>40</v>
      </c>
    </row>
    <row r="26" spans="1:5" x14ac:dyDescent="0.2">
      <c r="A26" s="14">
        <v>93224</v>
      </c>
      <c r="B26" s="14" t="s">
        <v>19</v>
      </c>
      <c r="C26" s="14">
        <v>195</v>
      </c>
      <c r="D26" s="14">
        <v>93.8</v>
      </c>
      <c r="E26" s="14" t="s">
        <v>39</v>
      </c>
    </row>
    <row r="27" spans="1:5" x14ac:dyDescent="0.2">
      <c r="A27" s="14">
        <v>93224</v>
      </c>
      <c r="B27" s="14" t="s">
        <v>23</v>
      </c>
      <c r="C27" s="14">
        <v>13</v>
      </c>
      <c r="D27" s="14">
        <v>6.3</v>
      </c>
      <c r="E27" s="14" t="s">
        <v>39</v>
      </c>
    </row>
    <row r="28" spans="1:5" x14ac:dyDescent="0.2">
      <c r="A28" s="14">
        <v>93230</v>
      </c>
      <c r="B28" s="14" t="s">
        <v>23</v>
      </c>
      <c r="C28" s="14">
        <v>1092</v>
      </c>
      <c r="D28" s="14">
        <v>100</v>
      </c>
      <c r="E28" s="14" t="s">
        <v>40</v>
      </c>
    </row>
    <row r="29" spans="1:5" x14ac:dyDescent="0.2">
      <c r="A29" s="14">
        <v>93232</v>
      </c>
      <c r="B29" s="14" t="s">
        <v>23</v>
      </c>
      <c r="C29" s="14">
        <v>1</v>
      </c>
      <c r="D29" s="14">
        <v>100</v>
      </c>
      <c r="E29" s="14" t="s">
        <v>40</v>
      </c>
    </row>
    <row r="30" spans="1:5" x14ac:dyDescent="0.2">
      <c r="A30" s="14">
        <v>93234</v>
      </c>
      <c r="B30" s="14" t="s">
        <v>19</v>
      </c>
      <c r="C30" s="14">
        <v>2900</v>
      </c>
      <c r="D30" s="14">
        <v>100</v>
      </c>
      <c r="E30" s="14" t="s">
        <v>40</v>
      </c>
    </row>
    <row r="31" spans="1:5" x14ac:dyDescent="0.2">
      <c r="A31" s="14">
        <v>93239</v>
      </c>
      <c r="B31" s="14" t="s">
        <v>23</v>
      </c>
      <c r="C31" s="14">
        <v>731</v>
      </c>
      <c r="D31" s="14">
        <v>100</v>
      </c>
      <c r="E31" s="14" t="s">
        <v>40</v>
      </c>
    </row>
    <row r="32" spans="1:5" x14ac:dyDescent="0.2">
      <c r="A32" s="14">
        <v>93240</v>
      </c>
      <c r="B32" s="14" t="s">
        <v>23</v>
      </c>
      <c r="C32" s="14">
        <v>2</v>
      </c>
      <c r="D32" s="14">
        <v>100</v>
      </c>
      <c r="E32" s="14" t="s">
        <v>40</v>
      </c>
    </row>
    <row r="33" spans="1:5" x14ac:dyDescent="0.2">
      <c r="A33" s="14">
        <v>93241</v>
      </c>
      <c r="B33" s="14" t="s">
        <v>23</v>
      </c>
      <c r="C33" s="14">
        <v>3539</v>
      </c>
      <c r="D33" s="14">
        <v>100</v>
      </c>
      <c r="E33" s="14" t="s">
        <v>40</v>
      </c>
    </row>
    <row r="34" spans="1:5" x14ac:dyDescent="0.2">
      <c r="A34" s="14">
        <v>93242</v>
      </c>
      <c r="B34" s="14" t="s">
        <v>19</v>
      </c>
      <c r="C34" s="14">
        <v>998</v>
      </c>
      <c r="D34" s="14">
        <v>91.2</v>
      </c>
      <c r="E34" s="14" t="s">
        <v>39</v>
      </c>
    </row>
    <row r="35" spans="1:5" x14ac:dyDescent="0.2">
      <c r="A35" s="14">
        <v>93242</v>
      </c>
      <c r="B35" s="14" t="s">
        <v>23</v>
      </c>
      <c r="C35" s="14">
        <v>96</v>
      </c>
      <c r="D35" s="14">
        <v>8.8000000000000007</v>
      </c>
      <c r="E35" s="14" t="s">
        <v>39</v>
      </c>
    </row>
    <row r="36" spans="1:5" x14ac:dyDescent="0.2">
      <c r="A36" s="14">
        <v>93243</v>
      </c>
      <c r="B36" s="14" t="s">
        <v>19</v>
      </c>
      <c r="C36" s="14">
        <v>232</v>
      </c>
      <c r="D36" s="14">
        <v>49.8</v>
      </c>
      <c r="E36" s="14" t="s">
        <v>39</v>
      </c>
    </row>
    <row r="37" spans="1:5" x14ac:dyDescent="0.2">
      <c r="A37" s="14">
        <v>93243</v>
      </c>
      <c r="B37" s="14" t="s">
        <v>23</v>
      </c>
      <c r="C37" s="14">
        <v>234</v>
      </c>
      <c r="D37" s="14">
        <v>50.2</v>
      </c>
      <c r="E37" s="14" t="s">
        <v>39</v>
      </c>
    </row>
    <row r="38" spans="1:5" x14ac:dyDescent="0.2">
      <c r="A38" s="14">
        <v>93245</v>
      </c>
      <c r="B38" s="14" t="s">
        <v>19</v>
      </c>
      <c r="C38" s="14">
        <v>11</v>
      </c>
      <c r="D38" s="14">
        <v>0.1</v>
      </c>
      <c r="E38" s="14" t="s">
        <v>39</v>
      </c>
    </row>
    <row r="39" spans="1:5" x14ac:dyDescent="0.2">
      <c r="A39" s="14">
        <v>93245</v>
      </c>
      <c r="B39" s="14" t="s">
        <v>23</v>
      </c>
      <c r="C39" s="14">
        <v>10592</v>
      </c>
      <c r="D39" s="14">
        <v>99.9</v>
      </c>
      <c r="E39" s="14" t="s">
        <v>39</v>
      </c>
    </row>
    <row r="40" spans="1:5" x14ac:dyDescent="0.2">
      <c r="A40" s="14">
        <v>93249</v>
      </c>
      <c r="B40" s="14" t="s">
        <v>23</v>
      </c>
      <c r="C40" s="14">
        <v>538</v>
      </c>
      <c r="D40" s="14">
        <v>100</v>
      </c>
      <c r="E40" s="14" t="s">
        <v>40</v>
      </c>
    </row>
    <row r="41" spans="1:5" x14ac:dyDescent="0.2">
      <c r="A41" s="14">
        <v>93250</v>
      </c>
      <c r="B41" s="14" t="s">
        <v>23</v>
      </c>
      <c r="C41" s="14">
        <v>2321</v>
      </c>
      <c r="D41" s="14">
        <v>100</v>
      </c>
      <c r="E41" s="14" t="s">
        <v>40</v>
      </c>
    </row>
    <row r="42" spans="1:5" x14ac:dyDescent="0.2">
      <c r="A42" s="14">
        <v>93251</v>
      </c>
      <c r="B42" s="14" t="s">
        <v>19</v>
      </c>
      <c r="C42" s="14">
        <v>52</v>
      </c>
      <c r="D42" s="14">
        <v>83.9</v>
      </c>
      <c r="E42" s="14" t="s">
        <v>39</v>
      </c>
    </row>
    <row r="43" spans="1:5" x14ac:dyDescent="0.2">
      <c r="A43" s="14">
        <v>93251</v>
      </c>
      <c r="B43" s="14" t="s">
        <v>23</v>
      </c>
      <c r="C43" s="14">
        <v>10</v>
      </c>
      <c r="D43" s="14">
        <v>16.100000000000001</v>
      </c>
      <c r="E43" s="14" t="s">
        <v>39</v>
      </c>
    </row>
    <row r="44" spans="1:5" x14ac:dyDescent="0.2">
      <c r="A44" s="14">
        <v>93252</v>
      </c>
      <c r="B44" s="14" t="s">
        <v>19</v>
      </c>
      <c r="C44" s="14">
        <v>95</v>
      </c>
      <c r="D44" s="14">
        <v>9.8000000000000007</v>
      </c>
      <c r="E44" s="14" t="s">
        <v>39</v>
      </c>
    </row>
    <row r="45" spans="1:5" x14ac:dyDescent="0.2">
      <c r="A45" s="14">
        <v>93252</v>
      </c>
      <c r="B45" s="14" t="s">
        <v>23</v>
      </c>
      <c r="C45" s="14">
        <v>877</v>
      </c>
      <c r="D45" s="14">
        <v>90.2</v>
      </c>
      <c r="E45" s="14" t="s">
        <v>39</v>
      </c>
    </row>
    <row r="46" spans="1:5" x14ac:dyDescent="0.2">
      <c r="A46" s="14">
        <v>93254</v>
      </c>
      <c r="B46" s="14" t="s">
        <v>19</v>
      </c>
      <c r="C46" s="14">
        <v>341</v>
      </c>
      <c r="D46" s="14">
        <v>100</v>
      </c>
      <c r="E46" s="14" t="s">
        <v>40</v>
      </c>
    </row>
    <row r="47" spans="1:5" x14ac:dyDescent="0.2">
      <c r="A47" s="14">
        <v>93256</v>
      </c>
      <c r="B47" s="14" t="s">
        <v>23</v>
      </c>
      <c r="C47" s="14">
        <v>3</v>
      </c>
      <c r="D47" s="14">
        <v>100</v>
      </c>
      <c r="E47" s="14" t="s">
        <v>40</v>
      </c>
    </row>
    <row r="48" spans="1:5" x14ac:dyDescent="0.2">
      <c r="A48" s="14">
        <v>93263</v>
      </c>
      <c r="B48" s="14" t="s">
        <v>23</v>
      </c>
      <c r="C48" s="14">
        <v>5622</v>
      </c>
      <c r="D48" s="14">
        <v>100</v>
      </c>
      <c r="E48" s="14" t="s">
        <v>40</v>
      </c>
    </row>
    <row r="49" spans="1:5" x14ac:dyDescent="0.2">
      <c r="A49" s="14">
        <v>93265</v>
      </c>
      <c r="B49" s="14" t="s">
        <v>19</v>
      </c>
      <c r="C49" s="14">
        <v>1</v>
      </c>
      <c r="D49" s="14">
        <v>100</v>
      </c>
      <c r="E49" s="14" t="s">
        <v>40</v>
      </c>
    </row>
    <row r="50" spans="1:5" x14ac:dyDescent="0.2">
      <c r="A50" s="14">
        <v>93266</v>
      </c>
      <c r="B50" s="14" t="s">
        <v>23</v>
      </c>
      <c r="C50" s="14">
        <v>405</v>
      </c>
      <c r="D50" s="14">
        <v>100</v>
      </c>
      <c r="E50" s="14" t="s">
        <v>40</v>
      </c>
    </row>
    <row r="51" spans="1:5" x14ac:dyDescent="0.2">
      <c r="A51" s="14">
        <v>93268</v>
      </c>
      <c r="B51" s="14" t="s">
        <v>23</v>
      </c>
      <c r="C51" s="14">
        <v>10699</v>
      </c>
      <c r="D51" s="14">
        <v>100</v>
      </c>
      <c r="E51" s="14" t="s">
        <v>40</v>
      </c>
    </row>
    <row r="52" spans="1:5" x14ac:dyDescent="0.2">
      <c r="A52" s="14">
        <v>93274</v>
      </c>
      <c r="B52" s="14" t="s">
        <v>23</v>
      </c>
      <c r="C52" s="14">
        <v>111</v>
      </c>
      <c r="D52" s="14">
        <v>100</v>
      </c>
      <c r="E52" s="14" t="s">
        <v>40</v>
      </c>
    </row>
    <row r="53" spans="1:5" x14ac:dyDescent="0.2">
      <c r="A53" s="14">
        <v>93276</v>
      </c>
      <c r="B53" s="14" t="s">
        <v>23</v>
      </c>
      <c r="C53" s="14">
        <v>67</v>
      </c>
      <c r="D53" s="14">
        <v>100</v>
      </c>
      <c r="E53" s="14" t="s">
        <v>40</v>
      </c>
    </row>
    <row r="54" spans="1:5" x14ac:dyDescent="0.2">
      <c r="A54" s="14">
        <v>93277</v>
      </c>
      <c r="B54" s="14" t="s">
        <v>23</v>
      </c>
      <c r="C54" s="14">
        <v>1</v>
      </c>
      <c r="D54" s="14">
        <v>100</v>
      </c>
      <c r="E54" s="14" t="s">
        <v>40</v>
      </c>
    </row>
    <row r="55" spans="1:5" x14ac:dyDescent="0.2">
      <c r="A55" s="14">
        <v>93280</v>
      </c>
      <c r="B55" s="14" t="s">
        <v>23</v>
      </c>
      <c r="C55" s="14">
        <v>6047</v>
      </c>
      <c r="D55" s="14">
        <v>100</v>
      </c>
      <c r="E55" s="14" t="s">
        <v>40</v>
      </c>
    </row>
    <row r="56" spans="1:5" x14ac:dyDescent="0.2">
      <c r="A56" s="14">
        <v>93282</v>
      </c>
      <c r="B56" s="14" t="s">
        <v>23</v>
      </c>
      <c r="C56" s="14">
        <v>46</v>
      </c>
      <c r="D56" s="14">
        <v>100</v>
      </c>
      <c r="E56" s="14" t="s">
        <v>40</v>
      </c>
    </row>
    <row r="57" spans="1:5" x14ac:dyDescent="0.2">
      <c r="A57" s="14">
        <v>93286</v>
      </c>
      <c r="B57" s="14" t="s">
        <v>19</v>
      </c>
      <c r="C57" s="14">
        <v>48</v>
      </c>
      <c r="D57" s="14">
        <v>11.9</v>
      </c>
      <c r="E57" s="14" t="s">
        <v>39</v>
      </c>
    </row>
    <row r="58" spans="1:5" x14ac:dyDescent="0.2">
      <c r="A58" s="14">
        <v>93286</v>
      </c>
      <c r="B58" s="14" t="s">
        <v>23</v>
      </c>
      <c r="C58" s="14">
        <v>357</v>
      </c>
      <c r="D58" s="14">
        <v>88.1</v>
      </c>
      <c r="E58" s="14" t="s">
        <v>39</v>
      </c>
    </row>
    <row r="59" spans="1:5" x14ac:dyDescent="0.2">
      <c r="A59" s="14">
        <v>93287</v>
      </c>
      <c r="B59" s="14" t="s">
        <v>19</v>
      </c>
      <c r="C59" s="14">
        <v>1</v>
      </c>
      <c r="D59" s="14">
        <v>100</v>
      </c>
      <c r="E59" s="14" t="s">
        <v>40</v>
      </c>
    </row>
    <row r="60" spans="1:5" x14ac:dyDescent="0.2">
      <c r="A60" s="14">
        <v>93291</v>
      </c>
      <c r="B60" s="14" t="s">
        <v>19</v>
      </c>
      <c r="C60" s="14">
        <v>3</v>
      </c>
      <c r="D60" s="14">
        <v>4.0999999999999996</v>
      </c>
      <c r="E60" s="14" t="s">
        <v>39</v>
      </c>
    </row>
    <row r="61" spans="1:5" x14ac:dyDescent="0.2">
      <c r="A61" s="14">
        <v>93291</v>
      </c>
      <c r="B61" s="14" t="s">
        <v>23</v>
      </c>
      <c r="C61" s="14">
        <v>70</v>
      </c>
      <c r="D61" s="14">
        <v>95.9</v>
      </c>
      <c r="E61" s="14" t="s">
        <v>39</v>
      </c>
    </row>
    <row r="62" spans="1:5" x14ac:dyDescent="0.2">
      <c r="A62" s="14">
        <v>93292</v>
      </c>
      <c r="B62" s="14" t="s">
        <v>19</v>
      </c>
      <c r="C62" s="14">
        <v>9</v>
      </c>
      <c r="D62" s="14">
        <v>8.4</v>
      </c>
      <c r="E62" s="14" t="s">
        <v>39</v>
      </c>
    </row>
    <row r="63" spans="1:5" x14ac:dyDescent="0.2">
      <c r="A63" s="14">
        <v>93292</v>
      </c>
      <c r="B63" s="14" t="s">
        <v>23</v>
      </c>
      <c r="C63" s="14">
        <v>98</v>
      </c>
      <c r="D63" s="14">
        <v>91.6</v>
      </c>
      <c r="E63" s="14" t="s">
        <v>39</v>
      </c>
    </row>
    <row r="64" spans="1:5" x14ac:dyDescent="0.2">
      <c r="A64" s="14">
        <v>93301</v>
      </c>
      <c r="B64" s="14" t="s">
        <v>23</v>
      </c>
      <c r="C64" s="14">
        <v>10605</v>
      </c>
      <c r="D64" s="14">
        <v>100</v>
      </c>
      <c r="E64" s="14" t="s">
        <v>40</v>
      </c>
    </row>
    <row r="65" spans="1:5" x14ac:dyDescent="0.2">
      <c r="A65" s="14">
        <v>93302</v>
      </c>
      <c r="B65" s="14" t="s">
        <v>23</v>
      </c>
      <c r="C65" s="14">
        <v>2</v>
      </c>
      <c r="D65" s="14">
        <v>100</v>
      </c>
      <c r="E65" s="14" t="s">
        <v>40</v>
      </c>
    </row>
    <row r="66" spans="1:5" x14ac:dyDescent="0.2">
      <c r="A66" s="14">
        <v>93303</v>
      </c>
      <c r="B66" s="14" t="s">
        <v>23</v>
      </c>
      <c r="C66" s="14">
        <v>4</v>
      </c>
      <c r="D66" s="14">
        <v>100</v>
      </c>
      <c r="E66" s="14" t="s">
        <v>40</v>
      </c>
    </row>
    <row r="67" spans="1:5" x14ac:dyDescent="0.2">
      <c r="A67" s="14">
        <v>93304</v>
      </c>
      <c r="B67" s="14" t="s">
        <v>23</v>
      </c>
      <c r="C67" s="14">
        <v>30925</v>
      </c>
      <c r="D67" s="14">
        <v>100</v>
      </c>
      <c r="E67" s="14" t="s">
        <v>40</v>
      </c>
    </row>
    <row r="68" spans="1:5" x14ac:dyDescent="0.2">
      <c r="A68" s="14">
        <v>93305</v>
      </c>
      <c r="B68" s="14" t="s">
        <v>23</v>
      </c>
      <c r="C68" s="14">
        <v>21660</v>
      </c>
      <c r="D68" s="14">
        <v>100</v>
      </c>
      <c r="E68" s="14" t="s">
        <v>40</v>
      </c>
    </row>
    <row r="69" spans="1:5" x14ac:dyDescent="0.2">
      <c r="A69" s="14">
        <v>93306</v>
      </c>
      <c r="B69" s="14" t="s">
        <v>23</v>
      </c>
      <c r="C69" s="14">
        <v>42100</v>
      </c>
      <c r="D69" s="14">
        <v>100</v>
      </c>
      <c r="E69" s="14" t="s">
        <v>40</v>
      </c>
    </row>
    <row r="70" spans="1:5" x14ac:dyDescent="0.2">
      <c r="A70" s="14">
        <v>93307</v>
      </c>
      <c r="B70" s="14" t="s">
        <v>23</v>
      </c>
      <c r="C70" s="14">
        <v>42188</v>
      </c>
      <c r="D70" s="14">
        <v>100</v>
      </c>
      <c r="E70" s="14" t="s">
        <v>40</v>
      </c>
    </row>
    <row r="71" spans="1:5" x14ac:dyDescent="0.2">
      <c r="A71" s="14">
        <v>93308</v>
      </c>
      <c r="B71" s="14" t="s">
        <v>23</v>
      </c>
      <c r="C71" s="14">
        <v>25709</v>
      </c>
      <c r="D71" s="14">
        <v>100</v>
      </c>
      <c r="E71" s="14" t="s">
        <v>40</v>
      </c>
    </row>
    <row r="72" spans="1:5" x14ac:dyDescent="0.2">
      <c r="A72" s="14">
        <v>93309</v>
      </c>
      <c r="B72" s="14" t="s">
        <v>23</v>
      </c>
      <c r="C72" s="14">
        <v>35972</v>
      </c>
      <c r="D72" s="14">
        <v>100</v>
      </c>
      <c r="E72" s="14" t="s">
        <v>40</v>
      </c>
    </row>
    <row r="73" spans="1:5" x14ac:dyDescent="0.2">
      <c r="A73" s="14">
        <v>93311</v>
      </c>
      <c r="B73" s="14" t="s">
        <v>23</v>
      </c>
      <c r="C73" s="14">
        <v>23120</v>
      </c>
      <c r="D73" s="14">
        <v>100</v>
      </c>
      <c r="E73" s="14" t="s">
        <v>40</v>
      </c>
    </row>
    <row r="74" spans="1:5" x14ac:dyDescent="0.2">
      <c r="A74" s="14">
        <v>93312</v>
      </c>
      <c r="B74" s="14" t="s">
        <v>23</v>
      </c>
      <c r="C74" s="14">
        <v>19365</v>
      </c>
      <c r="D74" s="14">
        <v>100</v>
      </c>
      <c r="E74" s="14" t="s">
        <v>40</v>
      </c>
    </row>
    <row r="75" spans="1:5" x14ac:dyDescent="0.2">
      <c r="A75" s="14">
        <v>93313</v>
      </c>
      <c r="B75" s="14" t="s">
        <v>23</v>
      </c>
      <c r="C75" s="14">
        <v>26569</v>
      </c>
      <c r="D75" s="14">
        <v>100</v>
      </c>
      <c r="E75" s="14" t="s">
        <v>40</v>
      </c>
    </row>
    <row r="76" spans="1:5" x14ac:dyDescent="0.2">
      <c r="A76" s="14">
        <v>93314</v>
      </c>
      <c r="B76" s="14" t="s">
        <v>23</v>
      </c>
      <c r="C76" s="14">
        <v>8891</v>
      </c>
      <c r="D76" s="14">
        <v>100</v>
      </c>
      <c r="E76" s="14" t="s">
        <v>40</v>
      </c>
    </row>
    <row r="77" spans="1:5" x14ac:dyDescent="0.2">
      <c r="A77" s="14">
        <v>93330</v>
      </c>
      <c r="B77" s="14" t="s">
        <v>23</v>
      </c>
      <c r="C77" s="14">
        <v>1</v>
      </c>
      <c r="D77" s="14">
        <v>100</v>
      </c>
      <c r="E77" s="14" t="s">
        <v>40</v>
      </c>
    </row>
    <row r="78" spans="1:5" x14ac:dyDescent="0.2">
      <c r="A78" s="14">
        <v>93401</v>
      </c>
      <c r="B78" s="14" t="s">
        <v>21</v>
      </c>
      <c r="C78" s="14">
        <v>12135</v>
      </c>
      <c r="D78" s="14">
        <v>100</v>
      </c>
      <c r="E78" s="14" t="s">
        <v>40</v>
      </c>
    </row>
    <row r="79" spans="1:5" x14ac:dyDescent="0.2">
      <c r="A79" s="14">
        <v>93402</v>
      </c>
      <c r="B79" s="14" t="s">
        <v>21</v>
      </c>
      <c r="C79" s="14">
        <v>6184</v>
      </c>
      <c r="D79" s="14">
        <v>100</v>
      </c>
      <c r="E79" s="14" t="s">
        <v>40</v>
      </c>
    </row>
    <row r="80" spans="1:5" x14ac:dyDescent="0.2">
      <c r="A80" s="14">
        <v>93405</v>
      </c>
      <c r="B80" s="14" t="s">
        <v>21</v>
      </c>
      <c r="C80" s="14">
        <v>8373</v>
      </c>
      <c r="D80" s="14">
        <v>100</v>
      </c>
      <c r="E80" s="14" t="s">
        <v>40</v>
      </c>
    </row>
    <row r="81" spans="1:5" x14ac:dyDescent="0.2">
      <c r="A81" s="14">
        <v>93406</v>
      </c>
      <c r="B81" s="14" t="s">
        <v>21</v>
      </c>
      <c r="C81" s="14">
        <v>1</v>
      </c>
      <c r="D81" s="14">
        <v>100</v>
      </c>
      <c r="E81" s="14" t="s">
        <v>40</v>
      </c>
    </row>
    <row r="82" spans="1:5" x14ac:dyDescent="0.2">
      <c r="A82" s="14">
        <v>93420</v>
      </c>
      <c r="B82" s="14" t="s">
        <v>21</v>
      </c>
      <c r="C82" s="14">
        <v>12143</v>
      </c>
      <c r="D82" s="14">
        <v>100</v>
      </c>
      <c r="E82" s="14" t="s">
        <v>39</v>
      </c>
    </row>
    <row r="83" spans="1:5" x14ac:dyDescent="0.2">
      <c r="A83" s="14">
        <v>93420</v>
      </c>
      <c r="B83" s="14" t="s">
        <v>24</v>
      </c>
      <c r="C83" s="14">
        <v>3</v>
      </c>
      <c r="D83" s="14">
        <v>0</v>
      </c>
      <c r="E83" s="14" t="s">
        <v>39</v>
      </c>
    </row>
    <row r="84" spans="1:5" x14ac:dyDescent="0.2">
      <c r="A84" s="14">
        <v>93421</v>
      </c>
      <c r="B84" s="14" t="s">
        <v>21</v>
      </c>
      <c r="C84" s="14">
        <v>2</v>
      </c>
      <c r="D84" s="14">
        <v>100</v>
      </c>
      <c r="E84" s="14" t="s">
        <v>40</v>
      </c>
    </row>
    <row r="85" spans="1:5" x14ac:dyDescent="0.2">
      <c r="A85" s="14">
        <v>93422</v>
      </c>
      <c r="B85" s="14" t="s">
        <v>24</v>
      </c>
      <c r="C85" s="14">
        <v>12678</v>
      </c>
      <c r="D85" s="14">
        <v>100</v>
      </c>
      <c r="E85" s="14" t="s">
        <v>40</v>
      </c>
    </row>
    <row r="86" spans="1:5" x14ac:dyDescent="0.2">
      <c r="A86" s="14">
        <v>93423</v>
      </c>
      <c r="B86" s="14" t="s">
        <v>24</v>
      </c>
      <c r="C86" s="14">
        <v>2</v>
      </c>
      <c r="D86" s="14">
        <v>100</v>
      </c>
      <c r="E86" s="14" t="s">
        <v>40</v>
      </c>
    </row>
    <row r="87" spans="1:5" x14ac:dyDescent="0.2">
      <c r="A87" s="14">
        <v>93424</v>
      </c>
      <c r="B87" s="14" t="s">
        <v>21</v>
      </c>
      <c r="C87" s="14">
        <v>704</v>
      </c>
      <c r="D87" s="14">
        <v>100</v>
      </c>
      <c r="E87" s="14" t="s">
        <v>40</v>
      </c>
    </row>
    <row r="88" spans="1:5" x14ac:dyDescent="0.2">
      <c r="A88" s="14">
        <v>93426</v>
      </c>
      <c r="B88" s="14" t="s">
        <v>24</v>
      </c>
      <c r="C88" s="14">
        <v>1060</v>
      </c>
      <c r="D88" s="14">
        <v>100</v>
      </c>
      <c r="E88" s="14" t="s">
        <v>40</v>
      </c>
    </row>
    <row r="89" spans="1:5" x14ac:dyDescent="0.2">
      <c r="A89" s="14">
        <v>93427</v>
      </c>
      <c r="B89" s="14" t="s">
        <v>21</v>
      </c>
      <c r="C89" s="14">
        <v>161</v>
      </c>
      <c r="D89" s="14">
        <v>8.9</v>
      </c>
      <c r="E89" s="14" t="s">
        <v>39</v>
      </c>
    </row>
    <row r="90" spans="1:5" x14ac:dyDescent="0.2">
      <c r="A90" s="14">
        <v>93427</v>
      </c>
      <c r="B90" s="14" t="s">
        <v>24</v>
      </c>
      <c r="C90" s="14">
        <v>1640</v>
      </c>
      <c r="D90" s="14">
        <v>91.1</v>
      </c>
      <c r="E90" s="14" t="s">
        <v>39</v>
      </c>
    </row>
    <row r="91" spans="1:5" x14ac:dyDescent="0.2">
      <c r="A91" s="14">
        <v>93428</v>
      </c>
      <c r="B91" s="14" t="s">
        <v>21</v>
      </c>
      <c r="C91" s="14">
        <v>4011</v>
      </c>
      <c r="D91" s="14">
        <v>100</v>
      </c>
      <c r="E91" s="14" t="s">
        <v>40</v>
      </c>
    </row>
    <row r="92" spans="1:5" x14ac:dyDescent="0.2">
      <c r="A92" s="14">
        <v>93429</v>
      </c>
      <c r="B92" s="14" t="s">
        <v>21</v>
      </c>
      <c r="C92" s="14">
        <v>63</v>
      </c>
      <c r="D92" s="14">
        <v>100</v>
      </c>
      <c r="E92" s="14" t="s">
        <v>40</v>
      </c>
    </row>
    <row r="93" spans="1:5" x14ac:dyDescent="0.2">
      <c r="A93" s="14">
        <v>93430</v>
      </c>
      <c r="B93" s="14" t="s">
        <v>21</v>
      </c>
      <c r="C93" s="14">
        <v>2353</v>
      </c>
      <c r="D93" s="14">
        <v>100</v>
      </c>
      <c r="E93" s="14" t="s">
        <v>40</v>
      </c>
    </row>
    <row r="94" spans="1:5" x14ac:dyDescent="0.2">
      <c r="A94" s="14">
        <v>93432</v>
      </c>
      <c r="B94" s="14" t="s">
        <v>24</v>
      </c>
      <c r="C94" s="14">
        <v>813</v>
      </c>
      <c r="D94" s="14">
        <v>100</v>
      </c>
      <c r="E94" s="14" t="s">
        <v>40</v>
      </c>
    </row>
    <row r="95" spans="1:5" x14ac:dyDescent="0.2">
      <c r="A95" s="14">
        <v>93433</v>
      </c>
      <c r="B95" s="14" t="s">
        <v>21</v>
      </c>
      <c r="C95" s="14">
        <v>5489</v>
      </c>
      <c r="D95" s="14">
        <v>100</v>
      </c>
      <c r="E95" s="14" t="s">
        <v>40</v>
      </c>
    </row>
    <row r="96" spans="1:5" x14ac:dyDescent="0.2">
      <c r="A96" s="14">
        <v>93434</v>
      </c>
      <c r="B96" s="14" t="s">
        <v>21</v>
      </c>
      <c r="C96" s="14">
        <v>1887</v>
      </c>
      <c r="D96" s="14">
        <v>100</v>
      </c>
      <c r="E96" s="14" t="s">
        <v>40</v>
      </c>
    </row>
    <row r="97" spans="1:5" x14ac:dyDescent="0.2">
      <c r="A97" s="14">
        <v>93435</v>
      </c>
      <c r="B97" s="14" t="s">
        <v>21</v>
      </c>
      <c r="C97" s="14">
        <v>27</v>
      </c>
      <c r="D97" s="14">
        <v>100</v>
      </c>
      <c r="E97" s="14" t="s">
        <v>40</v>
      </c>
    </row>
    <row r="98" spans="1:5" x14ac:dyDescent="0.2">
      <c r="A98" s="14">
        <v>93436</v>
      </c>
      <c r="B98" s="14" t="s">
        <v>21</v>
      </c>
      <c r="C98" s="14">
        <v>3885</v>
      </c>
      <c r="D98" s="14">
        <v>85.1</v>
      </c>
      <c r="E98" s="14" t="s">
        <v>39</v>
      </c>
    </row>
    <row r="99" spans="1:5" x14ac:dyDescent="0.2">
      <c r="A99" s="14">
        <v>93436</v>
      </c>
      <c r="B99" s="14" t="s">
        <v>24</v>
      </c>
      <c r="C99" s="14">
        <v>678</v>
      </c>
      <c r="D99" s="14">
        <v>14.9</v>
      </c>
      <c r="E99" s="14" t="s">
        <v>39</v>
      </c>
    </row>
    <row r="100" spans="1:5" x14ac:dyDescent="0.2">
      <c r="A100" s="14">
        <v>93437</v>
      </c>
      <c r="B100" s="14" t="s">
        <v>24</v>
      </c>
      <c r="C100" s="14">
        <v>6</v>
      </c>
      <c r="D100" s="14">
        <v>100</v>
      </c>
      <c r="E100" s="14" t="s">
        <v>40</v>
      </c>
    </row>
    <row r="101" spans="1:5" x14ac:dyDescent="0.2">
      <c r="A101" s="14">
        <v>93438</v>
      </c>
      <c r="B101" s="14" t="s">
        <v>24</v>
      </c>
      <c r="C101" s="14">
        <v>2</v>
      </c>
      <c r="D101" s="14">
        <v>100</v>
      </c>
      <c r="E101" s="14" t="s">
        <v>40</v>
      </c>
    </row>
    <row r="102" spans="1:5" x14ac:dyDescent="0.2">
      <c r="A102" s="14">
        <v>93440</v>
      </c>
      <c r="B102" s="14" t="s">
        <v>21</v>
      </c>
      <c r="C102" s="14">
        <v>544</v>
      </c>
      <c r="D102" s="14">
        <v>77.599999999999994</v>
      </c>
      <c r="E102" s="14" t="s">
        <v>39</v>
      </c>
    </row>
    <row r="103" spans="1:5" x14ac:dyDescent="0.2">
      <c r="A103" s="14">
        <v>93440</v>
      </c>
      <c r="B103" s="14" t="s">
        <v>24</v>
      </c>
      <c r="C103" s="14">
        <v>157</v>
      </c>
      <c r="D103" s="14">
        <v>22.4</v>
      </c>
      <c r="E103" s="14" t="s">
        <v>39</v>
      </c>
    </row>
    <row r="104" spans="1:5" x14ac:dyDescent="0.2">
      <c r="A104" s="14">
        <v>93441</v>
      </c>
      <c r="B104" s="14" t="s">
        <v>24</v>
      </c>
      <c r="C104" s="14">
        <v>536</v>
      </c>
      <c r="D104" s="14">
        <v>100</v>
      </c>
      <c r="E104" s="14" t="s">
        <v>40</v>
      </c>
    </row>
    <row r="105" spans="1:5" x14ac:dyDescent="0.2">
      <c r="A105" s="14">
        <v>93442</v>
      </c>
      <c r="B105" s="14" t="s">
        <v>21</v>
      </c>
      <c r="C105" s="14">
        <v>5973</v>
      </c>
      <c r="D105" s="14">
        <v>100</v>
      </c>
      <c r="E105" s="14" t="s">
        <v>40</v>
      </c>
    </row>
    <row r="106" spans="1:5" x14ac:dyDescent="0.2">
      <c r="A106" s="14">
        <v>93443</v>
      </c>
      <c r="B106" s="14" t="s">
        <v>21</v>
      </c>
      <c r="C106" s="14">
        <v>2</v>
      </c>
      <c r="D106" s="14">
        <v>100</v>
      </c>
      <c r="E106" s="14" t="s">
        <v>40</v>
      </c>
    </row>
    <row r="107" spans="1:5" x14ac:dyDescent="0.2">
      <c r="A107" s="14">
        <v>93444</v>
      </c>
      <c r="B107" s="14" t="s">
        <v>21</v>
      </c>
      <c r="C107" s="14">
        <v>7435</v>
      </c>
      <c r="D107" s="14">
        <v>100</v>
      </c>
      <c r="E107" s="14" t="s">
        <v>40</v>
      </c>
    </row>
    <row r="108" spans="1:5" x14ac:dyDescent="0.2">
      <c r="A108" s="14">
        <v>93445</v>
      </c>
      <c r="B108" s="14" t="s">
        <v>21</v>
      </c>
      <c r="C108" s="14">
        <v>2521</v>
      </c>
      <c r="D108" s="14">
        <v>100</v>
      </c>
      <c r="E108" s="14" t="s">
        <v>40</v>
      </c>
    </row>
    <row r="109" spans="1:5" x14ac:dyDescent="0.2">
      <c r="A109" s="14">
        <v>93446</v>
      </c>
      <c r="B109" s="14" t="s">
        <v>24</v>
      </c>
      <c r="C109" s="14">
        <v>18619</v>
      </c>
      <c r="D109" s="14">
        <v>100</v>
      </c>
      <c r="E109" s="14" t="s">
        <v>40</v>
      </c>
    </row>
    <row r="110" spans="1:5" x14ac:dyDescent="0.2">
      <c r="A110" s="14">
        <v>93449</v>
      </c>
      <c r="B110" s="14" t="s">
        <v>21</v>
      </c>
      <c r="C110" s="14">
        <v>4744</v>
      </c>
      <c r="D110" s="14">
        <v>100</v>
      </c>
      <c r="E110" s="14" t="s">
        <v>40</v>
      </c>
    </row>
    <row r="111" spans="1:5" x14ac:dyDescent="0.2">
      <c r="A111" s="14">
        <v>93450</v>
      </c>
      <c r="B111" s="14" t="s">
        <v>24</v>
      </c>
      <c r="C111" s="14">
        <v>361</v>
      </c>
      <c r="D111" s="14">
        <v>100</v>
      </c>
      <c r="E111" s="14" t="s">
        <v>40</v>
      </c>
    </row>
    <row r="112" spans="1:5" x14ac:dyDescent="0.2">
      <c r="A112" s="14">
        <v>93451</v>
      </c>
      <c r="B112" s="14" t="s">
        <v>24</v>
      </c>
      <c r="C112" s="14">
        <v>1614</v>
      </c>
      <c r="D112" s="14">
        <v>100</v>
      </c>
      <c r="E112" s="14" t="s">
        <v>40</v>
      </c>
    </row>
    <row r="113" spans="1:5" x14ac:dyDescent="0.2">
      <c r="A113" s="14">
        <v>93452</v>
      </c>
      <c r="B113" s="14" t="s">
        <v>21</v>
      </c>
      <c r="C113" s="14">
        <v>264</v>
      </c>
      <c r="D113" s="14">
        <v>100</v>
      </c>
      <c r="E113" s="14" t="s">
        <v>40</v>
      </c>
    </row>
    <row r="114" spans="1:5" x14ac:dyDescent="0.2">
      <c r="A114" s="14">
        <v>93453</v>
      </c>
      <c r="B114" s="14" t="s">
        <v>19</v>
      </c>
      <c r="C114" s="14">
        <v>217</v>
      </c>
      <c r="D114" s="14">
        <v>15.7</v>
      </c>
      <c r="E114" s="14" t="s">
        <v>39</v>
      </c>
    </row>
    <row r="115" spans="1:5" x14ac:dyDescent="0.2">
      <c r="A115" s="14">
        <v>93453</v>
      </c>
      <c r="B115" s="14" t="s">
        <v>24</v>
      </c>
      <c r="C115" s="14">
        <v>1163</v>
      </c>
      <c r="D115" s="14">
        <v>84.3</v>
      </c>
      <c r="E115" s="14" t="s">
        <v>39</v>
      </c>
    </row>
    <row r="116" spans="1:5" x14ac:dyDescent="0.2">
      <c r="A116" s="14">
        <v>93454</v>
      </c>
      <c r="B116" s="14" t="s">
        <v>21</v>
      </c>
      <c r="C116" s="14">
        <v>10711</v>
      </c>
      <c r="D116" s="14">
        <v>95.9</v>
      </c>
      <c r="E116" s="14" t="s">
        <v>39</v>
      </c>
    </row>
    <row r="117" spans="1:5" x14ac:dyDescent="0.2">
      <c r="A117" s="14">
        <v>93454</v>
      </c>
      <c r="B117" s="14" t="s">
        <v>24</v>
      </c>
      <c r="C117" s="14">
        <v>461</v>
      </c>
      <c r="D117" s="14">
        <v>4.0999999999999996</v>
      </c>
      <c r="E117" s="14" t="s">
        <v>39</v>
      </c>
    </row>
    <row r="118" spans="1:5" x14ac:dyDescent="0.2">
      <c r="A118" s="14">
        <v>93455</v>
      </c>
      <c r="B118" s="14" t="s">
        <v>21</v>
      </c>
      <c r="C118" s="14">
        <v>14082</v>
      </c>
      <c r="D118" s="14">
        <v>95.1</v>
      </c>
      <c r="E118" s="14" t="s">
        <v>39</v>
      </c>
    </row>
    <row r="119" spans="1:5" x14ac:dyDescent="0.2">
      <c r="A119" s="14">
        <v>93455</v>
      </c>
      <c r="B119" s="14" t="s">
        <v>24</v>
      </c>
      <c r="C119" s="14">
        <v>733</v>
      </c>
      <c r="D119" s="14">
        <v>4.9000000000000004</v>
      </c>
      <c r="E119" s="14" t="s">
        <v>39</v>
      </c>
    </row>
    <row r="120" spans="1:5" x14ac:dyDescent="0.2">
      <c r="A120" s="14">
        <v>93456</v>
      </c>
      <c r="B120" s="14" t="s">
        <v>21</v>
      </c>
      <c r="C120" s="14">
        <v>1</v>
      </c>
      <c r="D120" s="14">
        <v>50</v>
      </c>
      <c r="E120" s="14" t="s">
        <v>39</v>
      </c>
    </row>
    <row r="121" spans="1:5" x14ac:dyDescent="0.2">
      <c r="A121" s="14">
        <v>93456</v>
      </c>
      <c r="B121" s="14" t="s">
        <v>24</v>
      </c>
      <c r="C121" s="14">
        <v>1</v>
      </c>
      <c r="D121" s="14">
        <v>50</v>
      </c>
      <c r="E121" s="14" t="s">
        <v>39</v>
      </c>
    </row>
    <row r="122" spans="1:5" x14ac:dyDescent="0.2">
      <c r="A122" s="14">
        <v>93458</v>
      </c>
      <c r="B122" s="14" t="s">
        <v>21</v>
      </c>
      <c r="C122" s="14">
        <v>11823</v>
      </c>
      <c r="D122" s="14">
        <v>100</v>
      </c>
      <c r="E122" s="14" t="s">
        <v>40</v>
      </c>
    </row>
    <row r="123" spans="1:5" x14ac:dyDescent="0.2">
      <c r="A123" s="14">
        <v>93460</v>
      </c>
      <c r="B123" s="14" t="s">
        <v>24</v>
      </c>
      <c r="C123" s="14">
        <v>2280</v>
      </c>
      <c r="D123" s="14">
        <v>100</v>
      </c>
      <c r="E123" s="14" t="s">
        <v>40</v>
      </c>
    </row>
    <row r="124" spans="1:5" x14ac:dyDescent="0.2">
      <c r="A124" s="14">
        <v>93461</v>
      </c>
      <c r="B124" s="14" t="s">
        <v>24</v>
      </c>
      <c r="C124" s="14">
        <v>825</v>
      </c>
      <c r="D124" s="14">
        <v>100</v>
      </c>
      <c r="E124" s="14" t="s">
        <v>40</v>
      </c>
    </row>
    <row r="125" spans="1:5" x14ac:dyDescent="0.2">
      <c r="A125" s="14">
        <v>93463</v>
      </c>
      <c r="B125" s="14" t="s">
        <v>24</v>
      </c>
      <c r="C125" s="14">
        <v>3215</v>
      </c>
      <c r="D125" s="14">
        <v>100</v>
      </c>
      <c r="E125" s="14" t="s">
        <v>40</v>
      </c>
    </row>
    <row r="126" spans="1:5" x14ac:dyDescent="0.2">
      <c r="A126" s="14">
        <v>93464</v>
      </c>
      <c r="B126" s="14" t="s">
        <v>24</v>
      </c>
      <c r="C126" s="14">
        <v>8</v>
      </c>
      <c r="D126" s="14">
        <v>100</v>
      </c>
      <c r="E126" s="14" t="s">
        <v>40</v>
      </c>
    </row>
    <row r="127" spans="1:5" x14ac:dyDescent="0.2">
      <c r="A127" s="14">
        <v>93465</v>
      </c>
      <c r="B127" s="14" t="s">
        <v>24</v>
      </c>
      <c r="C127" s="14">
        <v>3749</v>
      </c>
      <c r="D127" s="14">
        <v>100</v>
      </c>
      <c r="E127" s="14" t="s">
        <v>40</v>
      </c>
    </row>
    <row r="128" spans="1:5" x14ac:dyDescent="0.2">
      <c r="A128" s="14">
        <v>93466</v>
      </c>
      <c r="B128" s="14" t="s">
        <v>24</v>
      </c>
      <c r="C128" s="14">
        <v>1</v>
      </c>
      <c r="D128" s="14">
        <v>100</v>
      </c>
      <c r="E128" s="14" t="s">
        <v>40</v>
      </c>
    </row>
    <row r="129" spans="1:5" x14ac:dyDescent="0.2">
      <c r="A129" s="14">
        <v>93516</v>
      </c>
      <c r="B129" s="14" t="s">
        <v>19</v>
      </c>
      <c r="C129" s="14">
        <v>809</v>
      </c>
      <c r="D129" s="14">
        <v>100</v>
      </c>
      <c r="E129" s="14" t="s">
        <v>40</v>
      </c>
    </row>
    <row r="130" spans="1:5" x14ac:dyDescent="0.2">
      <c r="A130" s="14">
        <v>93523</v>
      </c>
      <c r="B130" s="14" t="s">
        <v>19</v>
      </c>
      <c r="C130" s="14">
        <v>389</v>
      </c>
      <c r="D130" s="14">
        <v>100</v>
      </c>
      <c r="E130" s="14" t="s">
        <v>40</v>
      </c>
    </row>
    <row r="131" spans="1:5" x14ac:dyDescent="0.2">
      <c r="A131" s="14">
        <v>93526</v>
      </c>
      <c r="B131" s="14" t="s">
        <v>19</v>
      </c>
      <c r="C131" s="14">
        <v>4</v>
      </c>
      <c r="D131" s="14">
        <v>100</v>
      </c>
      <c r="E131" s="14" t="s">
        <v>40</v>
      </c>
    </row>
    <row r="132" spans="1:5" x14ac:dyDescent="0.2">
      <c r="A132" s="14">
        <v>93527</v>
      </c>
      <c r="B132" s="14" t="s">
        <v>19</v>
      </c>
      <c r="C132" s="14">
        <v>286</v>
      </c>
      <c r="D132" s="14">
        <v>100</v>
      </c>
      <c r="E132" s="14" t="s">
        <v>40</v>
      </c>
    </row>
    <row r="133" spans="1:5" x14ac:dyDescent="0.2">
      <c r="A133" s="14">
        <v>93555</v>
      </c>
      <c r="B133" s="14" t="s">
        <v>19</v>
      </c>
      <c r="C133" s="14">
        <v>12556</v>
      </c>
      <c r="D133" s="14">
        <v>100</v>
      </c>
      <c r="E133" s="14" t="s">
        <v>40</v>
      </c>
    </row>
    <row r="134" spans="1:5" x14ac:dyDescent="0.2">
      <c r="A134" s="14">
        <v>93558</v>
      </c>
      <c r="B134" s="14" t="s">
        <v>19</v>
      </c>
      <c r="C134" s="14">
        <v>2</v>
      </c>
      <c r="D134" s="14">
        <v>100</v>
      </c>
      <c r="E134" s="14" t="s">
        <v>40</v>
      </c>
    </row>
    <row r="135" spans="1:5" x14ac:dyDescent="0.2">
      <c r="A135" s="14">
        <v>93561</v>
      </c>
      <c r="B135" s="14" t="s">
        <v>19</v>
      </c>
      <c r="C135" s="14">
        <v>1389</v>
      </c>
      <c r="D135" s="14">
        <v>100</v>
      </c>
      <c r="E135" s="14" t="s">
        <v>40</v>
      </c>
    </row>
    <row r="136" spans="1:5" x14ac:dyDescent="0.2">
      <c r="A136" s="14">
        <v>93562</v>
      </c>
      <c r="B136" s="14" t="s">
        <v>19</v>
      </c>
      <c r="C136" s="14">
        <v>772</v>
      </c>
      <c r="D136" s="14">
        <v>100</v>
      </c>
      <c r="E136" s="14" t="s">
        <v>40</v>
      </c>
    </row>
    <row r="137" spans="1:5" x14ac:dyDescent="0.2">
      <c r="A137" s="14">
        <v>93601</v>
      </c>
      <c r="B137" s="14" t="s">
        <v>19</v>
      </c>
      <c r="C137" s="14">
        <v>987</v>
      </c>
      <c r="D137" s="14">
        <v>100</v>
      </c>
      <c r="E137" s="14" t="s">
        <v>40</v>
      </c>
    </row>
    <row r="138" spans="1:5" x14ac:dyDescent="0.2">
      <c r="A138" s="14">
        <v>93602</v>
      </c>
      <c r="B138" s="14" t="s">
        <v>19</v>
      </c>
      <c r="C138" s="14">
        <v>1203</v>
      </c>
      <c r="D138" s="14">
        <v>63.7</v>
      </c>
      <c r="E138" s="14" t="s">
        <v>39</v>
      </c>
    </row>
    <row r="139" spans="1:5" x14ac:dyDescent="0.2">
      <c r="A139" s="14">
        <v>93602</v>
      </c>
      <c r="B139" s="14" t="s">
        <v>25</v>
      </c>
      <c r="C139" s="14">
        <v>687</v>
      </c>
      <c r="D139" s="14">
        <v>36.299999999999997</v>
      </c>
      <c r="E139" s="14" t="s">
        <v>39</v>
      </c>
    </row>
    <row r="140" spans="1:5" x14ac:dyDescent="0.2">
      <c r="A140" s="14">
        <v>93603</v>
      </c>
      <c r="B140" s="14" t="s">
        <v>19</v>
      </c>
      <c r="C140" s="14">
        <v>146</v>
      </c>
      <c r="D140" s="14">
        <v>57.5</v>
      </c>
      <c r="E140" s="14" t="s">
        <v>39</v>
      </c>
    </row>
    <row r="141" spans="1:5" x14ac:dyDescent="0.2">
      <c r="A141" s="14">
        <v>93603</v>
      </c>
      <c r="B141" s="14" t="s">
        <v>25</v>
      </c>
      <c r="C141" s="14">
        <v>108</v>
      </c>
      <c r="D141" s="14">
        <v>42.5</v>
      </c>
      <c r="E141" s="14" t="s">
        <v>39</v>
      </c>
    </row>
    <row r="142" spans="1:5" x14ac:dyDescent="0.2">
      <c r="A142" s="14">
        <v>93604</v>
      </c>
      <c r="B142" s="14" t="s">
        <v>19</v>
      </c>
      <c r="C142" s="14">
        <v>1073</v>
      </c>
      <c r="D142" s="14">
        <v>100</v>
      </c>
      <c r="E142" s="14" t="s">
        <v>40</v>
      </c>
    </row>
    <row r="143" spans="1:5" x14ac:dyDescent="0.2">
      <c r="A143" s="14">
        <v>93606</v>
      </c>
      <c r="B143" s="14" t="s">
        <v>19</v>
      </c>
      <c r="C143" s="14">
        <v>451</v>
      </c>
      <c r="D143" s="14">
        <v>100</v>
      </c>
      <c r="E143" s="14" t="s">
        <v>40</v>
      </c>
    </row>
    <row r="144" spans="1:5" x14ac:dyDescent="0.2">
      <c r="A144" s="14">
        <v>93607</v>
      </c>
      <c r="B144" s="14" t="s">
        <v>19</v>
      </c>
      <c r="C144" s="14">
        <v>95</v>
      </c>
      <c r="D144" s="14">
        <v>100</v>
      </c>
      <c r="E144" s="14" t="s">
        <v>40</v>
      </c>
    </row>
    <row r="145" spans="1:5" x14ac:dyDescent="0.2">
      <c r="A145" s="14">
        <v>93608</v>
      </c>
      <c r="B145" s="14" t="s">
        <v>19</v>
      </c>
      <c r="C145" s="14">
        <v>425</v>
      </c>
      <c r="D145" s="14">
        <v>100</v>
      </c>
      <c r="E145" s="14" t="s">
        <v>40</v>
      </c>
    </row>
    <row r="146" spans="1:5" x14ac:dyDescent="0.2">
      <c r="A146" s="14">
        <v>93609</v>
      </c>
      <c r="B146" s="14" t="s">
        <v>19</v>
      </c>
      <c r="C146" s="14">
        <v>1588</v>
      </c>
      <c r="D146" s="14">
        <v>100</v>
      </c>
      <c r="E146" s="14" t="s">
        <v>40</v>
      </c>
    </row>
    <row r="147" spans="1:5" x14ac:dyDescent="0.2">
      <c r="A147" s="14">
        <v>93610</v>
      </c>
      <c r="B147" s="14" t="s">
        <v>19</v>
      </c>
      <c r="C147" s="14">
        <v>10077</v>
      </c>
      <c r="D147" s="14">
        <v>100</v>
      </c>
      <c r="E147" s="14" t="s">
        <v>40</v>
      </c>
    </row>
    <row r="148" spans="1:5" x14ac:dyDescent="0.2">
      <c r="A148" s="14">
        <v>93611</v>
      </c>
      <c r="B148" s="14" t="s">
        <v>19</v>
      </c>
      <c r="C148" s="14">
        <v>31841</v>
      </c>
      <c r="D148" s="14">
        <v>100</v>
      </c>
      <c r="E148" s="14" t="s">
        <v>40</v>
      </c>
    </row>
    <row r="149" spans="1:5" x14ac:dyDescent="0.2">
      <c r="A149" s="14">
        <v>93612</v>
      </c>
      <c r="B149" s="14" t="s">
        <v>19</v>
      </c>
      <c r="C149" s="14">
        <v>27458</v>
      </c>
      <c r="D149" s="14">
        <v>100</v>
      </c>
      <c r="E149" s="14" t="s">
        <v>40</v>
      </c>
    </row>
    <row r="150" spans="1:5" x14ac:dyDescent="0.2">
      <c r="A150" s="14">
        <v>93614</v>
      </c>
      <c r="B150" s="14" t="s">
        <v>19</v>
      </c>
      <c r="C150" s="14">
        <v>5095</v>
      </c>
      <c r="D150" s="14">
        <v>100</v>
      </c>
      <c r="E150" s="14" t="s">
        <v>40</v>
      </c>
    </row>
    <row r="151" spans="1:5" x14ac:dyDescent="0.2">
      <c r="A151" s="14">
        <v>93615</v>
      </c>
      <c r="B151" s="14" t="s">
        <v>23</v>
      </c>
      <c r="C151" s="14">
        <v>1389</v>
      </c>
      <c r="D151" s="14">
        <v>100</v>
      </c>
      <c r="E151" s="14" t="s">
        <v>40</v>
      </c>
    </row>
    <row r="152" spans="1:5" x14ac:dyDescent="0.2">
      <c r="A152" s="14">
        <v>93616</v>
      </c>
      <c r="B152" s="14" t="s">
        <v>19</v>
      </c>
      <c r="C152" s="14">
        <v>664</v>
      </c>
      <c r="D152" s="14">
        <v>100</v>
      </c>
      <c r="E152" s="14" t="s">
        <v>40</v>
      </c>
    </row>
    <row r="153" spans="1:5" x14ac:dyDescent="0.2">
      <c r="A153" s="14">
        <v>93618</v>
      </c>
      <c r="B153" s="14" t="s">
        <v>19</v>
      </c>
      <c r="C153" s="14">
        <v>1248</v>
      </c>
      <c r="D153" s="14">
        <v>15.2</v>
      </c>
      <c r="E153" s="14" t="s">
        <v>39</v>
      </c>
    </row>
    <row r="154" spans="1:5" x14ac:dyDescent="0.2">
      <c r="A154" s="14">
        <v>93618</v>
      </c>
      <c r="B154" s="14" t="s">
        <v>23</v>
      </c>
      <c r="C154" s="14">
        <v>6962</v>
      </c>
      <c r="D154" s="14">
        <v>84.8</v>
      </c>
      <c r="E154" s="14" t="s">
        <v>39</v>
      </c>
    </row>
    <row r="155" spans="1:5" x14ac:dyDescent="0.2">
      <c r="A155" s="14">
        <v>93619</v>
      </c>
      <c r="B155" s="14" t="s">
        <v>19</v>
      </c>
      <c r="C155" s="14">
        <v>18355</v>
      </c>
      <c r="D155" s="14">
        <v>100</v>
      </c>
      <c r="E155" s="14" t="s">
        <v>40</v>
      </c>
    </row>
    <row r="156" spans="1:5" x14ac:dyDescent="0.2">
      <c r="A156" s="14">
        <v>93620</v>
      </c>
      <c r="B156" s="14" t="s">
        <v>19</v>
      </c>
      <c r="C156" s="14">
        <v>5226</v>
      </c>
      <c r="D156" s="14">
        <v>100</v>
      </c>
      <c r="E156" s="14" t="s">
        <v>40</v>
      </c>
    </row>
    <row r="157" spans="1:5" x14ac:dyDescent="0.2">
      <c r="A157" s="14">
        <v>93621</v>
      </c>
      <c r="B157" s="14" t="s">
        <v>19</v>
      </c>
      <c r="C157" s="14">
        <v>266</v>
      </c>
      <c r="D157" s="14">
        <v>94.3</v>
      </c>
      <c r="E157" s="14" t="s">
        <v>39</v>
      </c>
    </row>
    <row r="158" spans="1:5" x14ac:dyDescent="0.2">
      <c r="A158" s="14">
        <v>93621</v>
      </c>
      <c r="B158" s="14" t="s">
        <v>25</v>
      </c>
      <c r="C158" s="14">
        <v>16</v>
      </c>
      <c r="D158" s="14">
        <v>5.7</v>
      </c>
      <c r="E158" s="14" t="s">
        <v>39</v>
      </c>
    </row>
    <row r="159" spans="1:5" x14ac:dyDescent="0.2">
      <c r="A159" s="14">
        <v>93622</v>
      </c>
      <c r="B159" s="14" t="s">
        <v>19</v>
      </c>
      <c r="C159" s="14">
        <v>4738</v>
      </c>
      <c r="D159" s="14">
        <v>100</v>
      </c>
      <c r="E159" s="14" t="s">
        <v>40</v>
      </c>
    </row>
    <row r="160" spans="1:5" x14ac:dyDescent="0.2">
      <c r="A160" s="14">
        <v>93623</v>
      </c>
      <c r="B160" s="14" t="s">
        <v>25</v>
      </c>
      <c r="C160" s="14">
        <v>217</v>
      </c>
      <c r="D160" s="14">
        <v>100</v>
      </c>
      <c r="E160" s="14" t="s">
        <v>40</v>
      </c>
    </row>
    <row r="161" spans="1:5" x14ac:dyDescent="0.2">
      <c r="A161" s="14">
        <v>93624</v>
      </c>
      <c r="B161" s="14" t="s">
        <v>19</v>
      </c>
      <c r="C161" s="14">
        <v>263</v>
      </c>
      <c r="D161" s="14">
        <v>100</v>
      </c>
      <c r="E161" s="14" t="s">
        <v>40</v>
      </c>
    </row>
    <row r="162" spans="1:5" x14ac:dyDescent="0.2">
      <c r="A162" s="14">
        <v>93625</v>
      </c>
      <c r="B162" s="14" t="s">
        <v>19</v>
      </c>
      <c r="C162" s="14">
        <v>4070</v>
      </c>
      <c r="D162" s="14">
        <v>100</v>
      </c>
      <c r="E162" s="14" t="s">
        <v>40</v>
      </c>
    </row>
    <row r="163" spans="1:5" x14ac:dyDescent="0.2">
      <c r="A163" s="14">
        <v>93626</v>
      </c>
      <c r="B163" s="14" t="s">
        <v>19</v>
      </c>
      <c r="C163" s="14">
        <v>677</v>
      </c>
      <c r="D163" s="14">
        <v>100</v>
      </c>
      <c r="E163" s="14" t="s">
        <v>40</v>
      </c>
    </row>
    <row r="164" spans="1:5" x14ac:dyDescent="0.2">
      <c r="A164" s="14">
        <v>93627</v>
      </c>
      <c r="B164" s="14" t="s">
        <v>19</v>
      </c>
      <c r="C164" s="14">
        <v>54</v>
      </c>
      <c r="D164" s="14">
        <v>100</v>
      </c>
      <c r="E164" s="14" t="s">
        <v>40</v>
      </c>
    </row>
    <row r="165" spans="1:5" x14ac:dyDescent="0.2">
      <c r="A165" s="14">
        <v>93628</v>
      </c>
      <c r="B165" s="14" t="s">
        <v>25</v>
      </c>
      <c r="C165" s="14">
        <v>260</v>
      </c>
      <c r="D165" s="14">
        <v>100</v>
      </c>
      <c r="E165" s="14" t="s">
        <v>40</v>
      </c>
    </row>
    <row r="166" spans="1:5" x14ac:dyDescent="0.2">
      <c r="A166" s="14">
        <v>93630</v>
      </c>
      <c r="B166" s="14" t="s">
        <v>19</v>
      </c>
      <c r="C166" s="14">
        <v>10070</v>
      </c>
      <c r="D166" s="14">
        <v>100</v>
      </c>
      <c r="E166" s="14" t="s">
        <v>40</v>
      </c>
    </row>
    <row r="167" spans="1:5" x14ac:dyDescent="0.2">
      <c r="A167" s="14">
        <v>93631</v>
      </c>
      <c r="B167" s="14" t="s">
        <v>19</v>
      </c>
      <c r="C167" s="14">
        <v>4991</v>
      </c>
      <c r="D167" s="14">
        <v>84.9</v>
      </c>
      <c r="E167" s="14" t="s">
        <v>39</v>
      </c>
    </row>
    <row r="168" spans="1:5" x14ac:dyDescent="0.2">
      <c r="A168" s="14">
        <v>93631</v>
      </c>
      <c r="B168" s="14" t="s">
        <v>23</v>
      </c>
      <c r="C168" s="14">
        <v>888</v>
      </c>
      <c r="D168" s="14">
        <v>15.1</v>
      </c>
      <c r="E168" s="14" t="s">
        <v>39</v>
      </c>
    </row>
    <row r="169" spans="1:5" x14ac:dyDescent="0.2">
      <c r="A169" s="14">
        <v>93633</v>
      </c>
      <c r="B169" s="14" t="s">
        <v>25</v>
      </c>
      <c r="C169" s="14">
        <v>15</v>
      </c>
      <c r="D169" s="14">
        <v>5.7</v>
      </c>
      <c r="E169" s="14" t="s">
        <v>39</v>
      </c>
    </row>
    <row r="170" spans="1:5" x14ac:dyDescent="0.2">
      <c r="A170" s="14">
        <v>93633</v>
      </c>
      <c r="B170" s="14" t="s">
        <v>26</v>
      </c>
      <c r="C170" s="14">
        <v>249</v>
      </c>
      <c r="D170" s="14">
        <v>94.3</v>
      </c>
      <c r="E170" s="14" t="s">
        <v>39</v>
      </c>
    </row>
    <row r="171" spans="1:5" x14ac:dyDescent="0.2">
      <c r="A171" s="14">
        <v>93634</v>
      </c>
      <c r="B171" s="14" t="s">
        <v>25</v>
      </c>
      <c r="C171" s="14">
        <v>2</v>
      </c>
      <c r="D171" s="14">
        <v>100</v>
      </c>
      <c r="E171" s="14" t="s">
        <v>40</v>
      </c>
    </row>
    <row r="172" spans="1:5" x14ac:dyDescent="0.2">
      <c r="A172" s="14">
        <v>93635</v>
      </c>
      <c r="B172" s="14" t="s">
        <v>19</v>
      </c>
      <c r="C172" s="14">
        <v>23917</v>
      </c>
      <c r="D172" s="14">
        <v>100</v>
      </c>
      <c r="E172" s="14" t="s">
        <v>40</v>
      </c>
    </row>
    <row r="173" spans="1:5" x14ac:dyDescent="0.2">
      <c r="A173" s="14">
        <v>93636</v>
      </c>
      <c r="B173" s="14" t="s">
        <v>19</v>
      </c>
      <c r="C173" s="14">
        <v>3837</v>
      </c>
      <c r="D173" s="14">
        <v>100</v>
      </c>
      <c r="E173" s="14" t="s">
        <v>40</v>
      </c>
    </row>
    <row r="174" spans="1:5" x14ac:dyDescent="0.2">
      <c r="A174" s="14">
        <v>93637</v>
      </c>
      <c r="B174" s="14" t="s">
        <v>19</v>
      </c>
      <c r="C174" s="14">
        <v>22329</v>
      </c>
      <c r="D174" s="14">
        <v>100</v>
      </c>
      <c r="E174" s="14" t="s">
        <v>40</v>
      </c>
    </row>
    <row r="175" spans="1:5" x14ac:dyDescent="0.2">
      <c r="A175" s="14">
        <v>93638</v>
      </c>
      <c r="B175" s="14" t="s">
        <v>19</v>
      </c>
      <c r="C175" s="14">
        <v>20502</v>
      </c>
      <c r="D175" s="14">
        <v>100</v>
      </c>
      <c r="E175" s="14" t="s">
        <v>40</v>
      </c>
    </row>
    <row r="176" spans="1:5" x14ac:dyDescent="0.2">
      <c r="A176" s="14">
        <v>93639</v>
      </c>
      <c r="B176" s="14" t="s">
        <v>19</v>
      </c>
      <c r="C176" s="14">
        <v>3</v>
      </c>
      <c r="D176" s="14">
        <v>100</v>
      </c>
      <c r="E176" s="14" t="s">
        <v>40</v>
      </c>
    </row>
    <row r="177" spans="1:5" x14ac:dyDescent="0.2">
      <c r="A177" s="14">
        <v>93640</v>
      </c>
      <c r="B177" s="14" t="s">
        <v>19</v>
      </c>
      <c r="C177" s="14">
        <v>5184</v>
      </c>
      <c r="D177" s="14">
        <v>100</v>
      </c>
      <c r="E177" s="14" t="s">
        <v>40</v>
      </c>
    </row>
    <row r="178" spans="1:5" x14ac:dyDescent="0.2">
      <c r="A178" s="14">
        <v>93641</v>
      </c>
      <c r="B178" s="14" t="s">
        <v>19</v>
      </c>
      <c r="C178" s="14">
        <v>169</v>
      </c>
      <c r="D178" s="14">
        <v>48.6</v>
      </c>
      <c r="E178" s="14" t="s">
        <v>39</v>
      </c>
    </row>
    <row r="179" spans="1:5" x14ac:dyDescent="0.2">
      <c r="A179" s="14">
        <v>93641</v>
      </c>
      <c r="B179" s="14" t="s">
        <v>25</v>
      </c>
      <c r="C179" s="14">
        <v>179</v>
      </c>
      <c r="D179" s="14">
        <v>51.4</v>
      </c>
      <c r="E179" s="14" t="s">
        <v>39</v>
      </c>
    </row>
    <row r="180" spans="1:5" x14ac:dyDescent="0.2">
      <c r="A180" s="14">
        <v>93643</v>
      </c>
      <c r="B180" s="14" t="s">
        <v>19</v>
      </c>
      <c r="C180" s="14">
        <v>1765</v>
      </c>
      <c r="D180" s="14">
        <v>96.6</v>
      </c>
      <c r="E180" s="14" t="s">
        <v>39</v>
      </c>
    </row>
    <row r="181" spans="1:5" x14ac:dyDescent="0.2">
      <c r="A181" s="14">
        <v>93643</v>
      </c>
      <c r="B181" s="14" t="s">
        <v>25</v>
      </c>
      <c r="C181" s="14">
        <v>62</v>
      </c>
      <c r="D181" s="14">
        <v>3.4</v>
      </c>
      <c r="E181" s="14" t="s">
        <v>39</v>
      </c>
    </row>
    <row r="182" spans="1:5" x14ac:dyDescent="0.2">
      <c r="A182" s="14">
        <v>93644</v>
      </c>
      <c r="B182" s="14" t="s">
        <v>19</v>
      </c>
      <c r="C182" s="14">
        <v>4397</v>
      </c>
      <c r="D182" s="14">
        <v>100</v>
      </c>
      <c r="E182" s="14" t="s">
        <v>39</v>
      </c>
    </row>
    <row r="183" spans="1:5" x14ac:dyDescent="0.2">
      <c r="A183" s="14">
        <v>93644</v>
      </c>
      <c r="B183" s="14" t="s">
        <v>25</v>
      </c>
      <c r="C183" s="14">
        <v>1</v>
      </c>
      <c r="D183" s="14">
        <v>0</v>
      </c>
      <c r="E183" s="14" t="s">
        <v>39</v>
      </c>
    </row>
    <row r="184" spans="1:5" x14ac:dyDescent="0.2">
      <c r="A184" s="14">
        <v>93645</v>
      </c>
      <c r="B184" s="14" t="s">
        <v>19</v>
      </c>
      <c r="C184" s="14">
        <v>232</v>
      </c>
      <c r="D184" s="14">
        <v>100</v>
      </c>
      <c r="E184" s="14" t="s">
        <v>40</v>
      </c>
    </row>
    <row r="185" spans="1:5" x14ac:dyDescent="0.2">
      <c r="A185" s="14">
        <v>93646</v>
      </c>
      <c r="B185" s="14" t="s">
        <v>19</v>
      </c>
      <c r="C185" s="14">
        <v>2561</v>
      </c>
      <c r="D185" s="14">
        <v>96.1</v>
      </c>
      <c r="E185" s="14" t="s">
        <v>39</v>
      </c>
    </row>
    <row r="186" spans="1:5" x14ac:dyDescent="0.2">
      <c r="A186" s="14">
        <v>93646</v>
      </c>
      <c r="B186" s="14" t="s">
        <v>23</v>
      </c>
      <c r="C186" s="14">
        <v>104</v>
      </c>
      <c r="D186" s="14">
        <v>3.9</v>
      </c>
      <c r="E186" s="14" t="s">
        <v>39</v>
      </c>
    </row>
    <row r="187" spans="1:5" x14ac:dyDescent="0.2">
      <c r="A187" s="14">
        <v>93647</v>
      </c>
      <c r="B187" s="14" t="s">
        <v>19</v>
      </c>
      <c r="C187" s="14">
        <v>298</v>
      </c>
      <c r="D187" s="14">
        <v>10.7</v>
      </c>
      <c r="E187" s="14" t="s">
        <v>39</v>
      </c>
    </row>
    <row r="188" spans="1:5" x14ac:dyDescent="0.2">
      <c r="A188" s="14">
        <v>93647</v>
      </c>
      <c r="B188" s="14" t="s">
        <v>23</v>
      </c>
      <c r="C188" s="14">
        <v>2492</v>
      </c>
      <c r="D188" s="14">
        <v>89.3</v>
      </c>
      <c r="E188" s="14" t="s">
        <v>39</v>
      </c>
    </row>
    <row r="189" spans="1:5" x14ac:dyDescent="0.2">
      <c r="A189" s="14">
        <v>93648</v>
      </c>
      <c r="B189" s="14" t="s">
        <v>19</v>
      </c>
      <c r="C189" s="14">
        <v>3655</v>
      </c>
      <c r="D189" s="14">
        <v>100</v>
      </c>
      <c r="E189" s="14" t="s">
        <v>40</v>
      </c>
    </row>
    <row r="190" spans="1:5" x14ac:dyDescent="0.2">
      <c r="A190" s="14">
        <v>93650</v>
      </c>
      <c r="B190" s="14" t="s">
        <v>19</v>
      </c>
      <c r="C190" s="14">
        <v>2179</v>
      </c>
      <c r="D190" s="14">
        <v>100</v>
      </c>
      <c r="E190" s="14" t="s">
        <v>40</v>
      </c>
    </row>
    <row r="191" spans="1:5" x14ac:dyDescent="0.2">
      <c r="A191" s="14">
        <v>93651</v>
      </c>
      <c r="B191" s="14" t="s">
        <v>19</v>
      </c>
      <c r="C191" s="14">
        <v>653</v>
      </c>
      <c r="D191" s="14">
        <v>100</v>
      </c>
      <c r="E191" s="14" t="s">
        <v>40</v>
      </c>
    </row>
    <row r="192" spans="1:5" x14ac:dyDescent="0.2">
      <c r="A192" s="14">
        <v>93652</v>
      </c>
      <c r="B192" s="14" t="s">
        <v>19</v>
      </c>
      <c r="C192" s="14">
        <v>138</v>
      </c>
      <c r="D192" s="14">
        <v>100</v>
      </c>
      <c r="E192" s="14" t="s">
        <v>40</v>
      </c>
    </row>
    <row r="193" spans="1:5" x14ac:dyDescent="0.2">
      <c r="A193" s="14">
        <v>93653</v>
      </c>
      <c r="B193" s="14" t="s">
        <v>19</v>
      </c>
      <c r="C193" s="14">
        <v>509</v>
      </c>
      <c r="D193" s="14">
        <v>100</v>
      </c>
      <c r="E193" s="14" t="s">
        <v>40</v>
      </c>
    </row>
    <row r="194" spans="1:5" x14ac:dyDescent="0.2">
      <c r="A194" s="14">
        <v>93654</v>
      </c>
      <c r="B194" s="14" t="s">
        <v>19</v>
      </c>
      <c r="C194" s="14">
        <v>8801</v>
      </c>
      <c r="D194" s="14">
        <v>97.8</v>
      </c>
      <c r="E194" s="14" t="s">
        <v>39</v>
      </c>
    </row>
    <row r="195" spans="1:5" x14ac:dyDescent="0.2">
      <c r="A195" s="14">
        <v>93654</v>
      </c>
      <c r="B195" s="14" t="s">
        <v>23</v>
      </c>
      <c r="C195" s="14">
        <v>202</v>
      </c>
      <c r="D195" s="14">
        <v>2.2000000000000002</v>
      </c>
      <c r="E195" s="14" t="s">
        <v>39</v>
      </c>
    </row>
    <row r="196" spans="1:5" x14ac:dyDescent="0.2">
      <c r="A196" s="14">
        <v>93656</v>
      </c>
      <c r="B196" s="14" t="s">
        <v>19</v>
      </c>
      <c r="C196" s="14">
        <v>1634</v>
      </c>
      <c r="D196" s="14">
        <v>93.3</v>
      </c>
      <c r="E196" s="14" t="s">
        <v>39</v>
      </c>
    </row>
    <row r="197" spans="1:5" x14ac:dyDescent="0.2">
      <c r="A197" s="14">
        <v>93656</v>
      </c>
      <c r="B197" s="14" t="s">
        <v>23</v>
      </c>
      <c r="C197" s="14">
        <v>118</v>
      </c>
      <c r="D197" s="14">
        <v>6.7</v>
      </c>
      <c r="E197" s="14" t="s">
        <v>39</v>
      </c>
    </row>
    <row r="198" spans="1:5" x14ac:dyDescent="0.2">
      <c r="A198" s="14">
        <v>93657</v>
      </c>
      <c r="B198" s="14" t="s">
        <v>19</v>
      </c>
      <c r="C198" s="14">
        <v>18651</v>
      </c>
      <c r="D198" s="14">
        <v>100</v>
      </c>
      <c r="E198" s="14" t="s">
        <v>40</v>
      </c>
    </row>
    <row r="199" spans="1:5" x14ac:dyDescent="0.2">
      <c r="A199" s="14">
        <v>93660</v>
      </c>
      <c r="B199" s="14" t="s">
        <v>19</v>
      </c>
      <c r="C199" s="14">
        <v>1994</v>
      </c>
      <c r="D199" s="14">
        <v>100</v>
      </c>
      <c r="E199" s="14" t="s">
        <v>40</v>
      </c>
    </row>
    <row r="200" spans="1:5" x14ac:dyDescent="0.2">
      <c r="A200" s="14">
        <v>93662</v>
      </c>
      <c r="B200" s="14" t="s">
        <v>19</v>
      </c>
      <c r="C200" s="14">
        <v>15085</v>
      </c>
      <c r="D200" s="14">
        <v>100</v>
      </c>
      <c r="E200" s="14" t="s">
        <v>40</v>
      </c>
    </row>
    <row r="201" spans="1:5" x14ac:dyDescent="0.2">
      <c r="A201" s="14">
        <v>93664</v>
      </c>
      <c r="B201" s="14" t="s">
        <v>19</v>
      </c>
      <c r="C201" s="14">
        <v>42</v>
      </c>
      <c r="D201" s="14">
        <v>13.3</v>
      </c>
      <c r="E201" s="14" t="s">
        <v>39</v>
      </c>
    </row>
    <row r="202" spans="1:5" x14ac:dyDescent="0.2">
      <c r="A202" s="14">
        <v>93664</v>
      </c>
      <c r="B202" s="14" t="s">
        <v>25</v>
      </c>
      <c r="C202" s="14">
        <v>251</v>
      </c>
      <c r="D202" s="14">
        <v>79.400000000000006</v>
      </c>
      <c r="E202" s="14" t="s">
        <v>39</v>
      </c>
    </row>
    <row r="203" spans="1:5" x14ac:dyDescent="0.2">
      <c r="A203" s="14">
        <v>93664</v>
      </c>
      <c r="B203" s="14" t="s">
        <v>26</v>
      </c>
      <c r="C203" s="14">
        <v>23</v>
      </c>
      <c r="D203" s="14">
        <v>7.3</v>
      </c>
      <c r="E203" s="14" t="s">
        <v>39</v>
      </c>
    </row>
    <row r="204" spans="1:5" x14ac:dyDescent="0.2">
      <c r="A204" s="14">
        <v>93665</v>
      </c>
      <c r="B204" s="14" t="s">
        <v>19</v>
      </c>
      <c r="C204" s="14">
        <v>412</v>
      </c>
      <c r="D204" s="14">
        <v>100</v>
      </c>
      <c r="E204" s="14" t="s">
        <v>40</v>
      </c>
    </row>
    <row r="205" spans="1:5" x14ac:dyDescent="0.2">
      <c r="A205" s="14">
        <v>93666</v>
      </c>
      <c r="B205" s="14" t="s">
        <v>23</v>
      </c>
      <c r="C205" s="14">
        <v>165</v>
      </c>
      <c r="D205" s="14">
        <v>100</v>
      </c>
      <c r="E205" s="14" t="s">
        <v>40</v>
      </c>
    </row>
    <row r="206" spans="1:5" x14ac:dyDescent="0.2">
      <c r="A206" s="14">
        <v>93667</v>
      </c>
      <c r="B206" s="14" t="s">
        <v>19</v>
      </c>
      <c r="C206" s="14">
        <v>931</v>
      </c>
      <c r="D206" s="14">
        <v>88.6</v>
      </c>
      <c r="E206" s="14" t="s">
        <v>39</v>
      </c>
    </row>
    <row r="207" spans="1:5" x14ac:dyDescent="0.2">
      <c r="A207" s="14">
        <v>93667</v>
      </c>
      <c r="B207" s="14" t="s">
        <v>25</v>
      </c>
      <c r="C207" s="14">
        <v>120</v>
      </c>
      <c r="D207" s="14">
        <v>11.4</v>
      </c>
      <c r="E207" s="14" t="s">
        <v>39</v>
      </c>
    </row>
    <row r="208" spans="1:5" x14ac:dyDescent="0.2">
      <c r="A208" s="14">
        <v>93668</v>
      </c>
      <c r="B208" s="14" t="s">
        <v>19</v>
      </c>
      <c r="C208" s="14">
        <v>541</v>
      </c>
      <c r="D208" s="14">
        <v>100</v>
      </c>
      <c r="E208" s="14" t="s">
        <v>40</v>
      </c>
    </row>
    <row r="209" spans="1:5" x14ac:dyDescent="0.2">
      <c r="A209" s="14">
        <v>93669</v>
      </c>
      <c r="B209" s="14" t="s">
        <v>19</v>
      </c>
      <c r="C209" s="14">
        <v>206</v>
      </c>
      <c r="D209" s="14">
        <v>100</v>
      </c>
      <c r="E209" s="14" t="s">
        <v>40</v>
      </c>
    </row>
    <row r="210" spans="1:5" x14ac:dyDescent="0.2">
      <c r="A210" s="14">
        <v>93670</v>
      </c>
      <c r="B210" s="14" t="s">
        <v>19</v>
      </c>
      <c r="C210" s="14">
        <v>2</v>
      </c>
      <c r="D210" s="14">
        <v>2.4</v>
      </c>
      <c r="E210" s="14" t="s">
        <v>39</v>
      </c>
    </row>
    <row r="211" spans="1:5" x14ac:dyDescent="0.2">
      <c r="A211" s="14">
        <v>93670</v>
      </c>
      <c r="B211" s="14" t="s">
        <v>23</v>
      </c>
      <c r="C211" s="14">
        <v>81</v>
      </c>
      <c r="D211" s="14">
        <v>97.6</v>
      </c>
      <c r="E211" s="14" t="s">
        <v>39</v>
      </c>
    </row>
    <row r="212" spans="1:5" x14ac:dyDescent="0.2">
      <c r="A212" s="14">
        <v>93673</v>
      </c>
      <c r="B212" s="14" t="s">
        <v>23</v>
      </c>
      <c r="C212" s="14">
        <v>180</v>
      </c>
      <c r="D212" s="14">
        <v>100</v>
      </c>
      <c r="E212" s="14" t="s">
        <v>40</v>
      </c>
    </row>
    <row r="213" spans="1:5" x14ac:dyDescent="0.2">
      <c r="A213" s="14">
        <v>93675</v>
      </c>
      <c r="B213" s="14" t="s">
        <v>19</v>
      </c>
      <c r="C213" s="14">
        <v>1752</v>
      </c>
      <c r="D213" s="14">
        <v>100</v>
      </c>
      <c r="E213" s="14" t="s">
        <v>40</v>
      </c>
    </row>
    <row r="214" spans="1:5" x14ac:dyDescent="0.2">
      <c r="A214" s="14">
        <v>93701</v>
      </c>
      <c r="B214" s="14" t="s">
        <v>19</v>
      </c>
      <c r="C214" s="14">
        <v>6994</v>
      </c>
      <c r="D214" s="14">
        <v>100</v>
      </c>
      <c r="E214" s="14" t="s">
        <v>40</v>
      </c>
    </row>
    <row r="215" spans="1:5" x14ac:dyDescent="0.2">
      <c r="A215" s="14">
        <v>93702</v>
      </c>
      <c r="B215" s="14" t="s">
        <v>19</v>
      </c>
      <c r="C215" s="14">
        <v>23416</v>
      </c>
      <c r="D215" s="14">
        <v>100</v>
      </c>
      <c r="E215" s="14" t="s">
        <v>40</v>
      </c>
    </row>
    <row r="216" spans="1:5" x14ac:dyDescent="0.2">
      <c r="A216" s="14">
        <v>93703</v>
      </c>
      <c r="B216" s="14" t="s">
        <v>19</v>
      </c>
      <c r="C216" s="14">
        <v>19772</v>
      </c>
      <c r="D216" s="14">
        <v>100</v>
      </c>
      <c r="E216" s="14" t="s">
        <v>40</v>
      </c>
    </row>
    <row r="217" spans="1:5" x14ac:dyDescent="0.2">
      <c r="A217" s="14">
        <v>93704</v>
      </c>
      <c r="B217" s="14" t="s">
        <v>19</v>
      </c>
      <c r="C217" s="14">
        <v>23509</v>
      </c>
      <c r="D217" s="14">
        <v>100</v>
      </c>
      <c r="E217" s="14" t="s">
        <v>40</v>
      </c>
    </row>
    <row r="218" spans="1:5" x14ac:dyDescent="0.2">
      <c r="A218" s="14">
        <v>93705</v>
      </c>
      <c r="B218" s="14" t="s">
        <v>19</v>
      </c>
      <c r="C218" s="14">
        <v>24487</v>
      </c>
      <c r="D218" s="14">
        <v>100</v>
      </c>
      <c r="E218" s="14" t="s">
        <v>40</v>
      </c>
    </row>
    <row r="219" spans="1:5" x14ac:dyDescent="0.2">
      <c r="A219" s="14">
        <v>93706</v>
      </c>
      <c r="B219" s="14" t="s">
        <v>19</v>
      </c>
      <c r="C219" s="14">
        <v>19234</v>
      </c>
      <c r="D219" s="14">
        <v>100</v>
      </c>
      <c r="E219" s="14" t="s">
        <v>40</v>
      </c>
    </row>
    <row r="220" spans="1:5" x14ac:dyDescent="0.2">
      <c r="A220" s="14">
        <v>93710</v>
      </c>
      <c r="B220" s="14" t="s">
        <v>19</v>
      </c>
      <c r="C220" s="14">
        <v>22833</v>
      </c>
      <c r="D220" s="14">
        <v>100</v>
      </c>
      <c r="E220" s="14" t="s">
        <v>40</v>
      </c>
    </row>
    <row r="221" spans="1:5" x14ac:dyDescent="0.2">
      <c r="A221" s="14">
        <v>93711</v>
      </c>
      <c r="B221" s="14" t="s">
        <v>19</v>
      </c>
      <c r="C221" s="14">
        <v>32381</v>
      </c>
      <c r="D221" s="14">
        <v>100</v>
      </c>
      <c r="E221" s="14" t="s">
        <v>40</v>
      </c>
    </row>
    <row r="222" spans="1:5" x14ac:dyDescent="0.2">
      <c r="A222" s="14">
        <v>93720</v>
      </c>
      <c r="B222" s="14" t="s">
        <v>19</v>
      </c>
      <c r="C222" s="14">
        <v>36120</v>
      </c>
      <c r="D222" s="14">
        <v>100</v>
      </c>
      <c r="E222" s="14" t="s">
        <v>40</v>
      </c>
    </row>
    <row r="223" spans="1:5" x14ac:dyDescent="0.2">
      <c r="A223" s="14">
        <v>93721</v>
      </c>
      <c r="B223" s="14" t="s">
        <v>19</v>
      </c>
      <c r="C223" s="14">
        <v>2670</v>
      </c>
      <c r="D223" s="14">
        <v>100</v>
      </c>
      <c r="E223" s="14" t="s">
        <v>40</v>
      </c>
    </row>
    <row r="224" spans="1:5" x14ac:dyDescent="0.2">
      <c r="A224" s="14">
        <v>93722</v>
      </c>
      <c r="B224" s="14" t="s">
        <v>19</v>
      </c>
      <c r="C224" s="14">
        <v>51198</v>
      </c>
      <c r="D224" s="14">
        <v>100</v>
      </c>
      <c r="E224" s="14" t="s">
        <v>40</v>
      </c>
    </row>
    <row r="225" spans="1:5" x14ac:dyDescent="0.2">
      <c r="A225" s="14">
        <v>93723</v>
      </c>
      <c r="B225" s="14" t="s">
        <v>19</v>
      </c>
      <c r="C225" s="14">
        <v>4826</v>
      </c>
      <c r="D225" s="14">
        <v>100</v>
      </c>
      <c r="E225" s="14" t="s">
        <v>40</v>
      </c>
    </row>
    <row r="226" spans="1:5" x14ac:dyDescent="0.2">
      <c r="A226" s="14">
        <v>93725</v>
      </c>
      <c r="B226" s="14" t="s">
        <v>19</v>
      </c>
      <c r="C226" s="14">
        <v>12174</v>
      </c>
      <c r="D226" s="14">
        <v>100</v>
      </c>
      <c r="E226" s="14" t="s">
        <v>40</v>
      </c>
    </row>
    <row r="227" spans="1:5" x14ac:dyDescent="0.2">
      <c r="A227" s="14">
        <v>93726</v>
      </c>
      <c r="B227" s="14" t="s">
        <v>19</v>
      </c>
      <c r="C227" s="14">
        <v>29032</v>
      </c>
      <c r="D227" s="14">
        <v>100</v>
      </c>
      <c r="E227" s="14" t="s">
        <v>40</v>
      </c>
    </row>
    <row r="228" spans="1:5" x14ac:dyDescent="0.2">
      <c r="A228" s="14">
        <v>93727</v>
      </c>
      <c r="B228" s="14" t="s">
        <v>19</v>
      </c>
      <c r="C228" s="14">
        <v>43923</v>
      </c>
      <c r="D228" s="14">
        <v>100</v>
      </c>
      <c r="E228" s="14" t="s">
        <v>40</v>
      </c>
    </row>
    <row r="229" spans="1:5" x14ac:dyDescent="0.2">
      <c r="A229" s="14">
        <v>93728</v>
      </c>
      <c r="B229" s="14" t="s">
        <v>19</v>
      </c>
      <c r="C229" s="14">
        <v>10683</v>
      </c>
      <c r="D229" s="14">
        <v>100</v>
      </c>
      <c r="E229" s="14" t="s">
        <v>40</v>
      </c>
    </row>
    <row r="230" spans="1:5" x14ac:dyDescent="0.2">
      <c r="A230" s="14">
        <v>93730</v>
      </c>
      <c r="B230" s="14" t="s">
        <v>19</v>
      </c>
      <c r="C230" s="14">
        <v>7459</v>
      </c>
      <c r="D230" s="14">
        <v>100</v>
      </c>
      <c r="E230" s="14" t="s">
        <v>40</v>
      </c>
    </row>
    <row r="231" spans="1:5" x14ac:dyDescent="0.2">
      <c r="A231" s="14">
        <v>93737</v>
      </c>
      <c r="B231" s="14" t="s">
        <v>19</v>
      </c>
      <c r="C231" s="14">
        <v>1734</v>
      </c>
      <c r="D231" s="14">
        <v>100</v>
      </c>
      <c r="E231" s="14" t="s">
        <v>40</v>
      </c>
    </row>
    <row r="232" spans="1:5" x14ac:dyDescent="0.2">
      <c r="A232" s="14">
        <v>93741</v>
      </c>
      <c r="B232" s="14" t="s">
        <v>19</v>
      </c>
      <c r="C232" s="14">
        <v>1</v>
      </c>
      <c r="D232" s="14">
        <v>100</v>
      </c>
      <c r="E232" s="14" t="s">
        <v>40</v>
      </c>
    </row>
    <row r="233" spans="1:5" x14ac:dyDescent="0.2">
      <c r="A233" s="14">
        <v>93901</v>
      </c>
      <c r="B233" s="14" t="s">
        <v>21</v>
      </c>
      <c r="C233" s="14">
        <v>19687</v>
      </c>
      <c r="D233" s="14">
        <v>100</v>
      </c>
      <c r="E233" s="14" t="s">
        <v>39</v>
      </c>
    </row>
    <row r="234" spans="1:5" x14ac:dyDescent="0.2">
      <c r="A234" s="14">
        <v>93901</v>
      </c>
      <c r="B234" s="14" t="s">
        <v>24</v>
      </c>
      <c r="C234" s="14">
        <v>1</v>
      </c>
      <c r="D234" s="14">
        <v>0</v>
      </c>
      <c r="E234" s="14" t="s">
        <v>39</v>
      </c>
    </row>
    <row r="235" spans="1:5" x14ac:dyDescent="0.2">
      <c r="A235" s="14">
        <v>93905</v>
      </c>
      <c r="B235" s="14" t="s">
        <v>21</v>
      </c>
      <c r="C235" s="14">
        <v>25206</v>
      </c>
      <c r="D235" s="14">
        <v>100</v>
      </c>
      <c r="E235" s="14" t="s">
        <v>40</v>
      </c>
    </row>
    <row r="236" spans="1:5" x14ac:dyDescent="0.2">
      <c r="A236" s="14">
        <v>93906</v>
      </c>
      <c r="B236" s="14" t="s">
        <v>21</v>
      </c>
      <c r="C236" s="14">
        <v>33244</v>
      </c>
      <c r="D236" s="14">
        <v>100</v>
      </c>
      <c r="E236" s="14" t="s">
        <v>40</v>
      </c>
    </row>
    <row r="237" spans="1:5" x14ac:dyDescent="0.2">
      <c r="A237" s="14">
        <v>93907</v>
      </c>
      <c r="B237" s="14" t="s">
        <v>21</v>
      </c>
      <c r="C237" s="14">
        <v>12605</v>
      </c>
      <c r="D237" s="14">
        <v>100</v>
      </c>
      <c r="E237" s="14" t="s">
        <v>40</v>
      </c>
    </row>
    <row r="238" spans="1:5" x14ac:dyDescent="0.2">
      <c r="A238" s="14">
        <v>93908</v>
      </c>
      <c r="B238" s="14" t="s">
        <v>21</v>
      </c>
      <c r="C238" s="14">
        <v>7237</v>
      </c>
      <c r="D238" s="14">
        <v>88</v>
      </c>
      <c r="E238" s="14" t="s">
        <v>39</v>
      </c>
    </row>
    <row r="239" spans="1:5" x14ac:dyDescent="0.2">
      <c r="A239" s="14">
        <v>93908</v>
      </c>
      <c r="B239" s="14" t="s">
        <v>24</v>
      </c>
      <c r="C239" s="14">
        <v>987</v>
      </c>
      <c r="D239" s="14">
        <v>12</v>
      </c>
      <c r="E239" s="14" t="s">
        <v>39</v>
      </c>
    </row>
    <row r="240" spans="1:5" x14ac:dyDescent="0.2">
      <c r="A240" s="14">
        <v>93915</v>
      </c>
      <c r="B240" s="14" t="s">
        <v>21</v>
      </c>
      <c r="C240" s="14">
        <v>1</v>
      </c>
      <c r="D240" s="14">
        <v>100</v>
      </c>
      <c r="E240" s="14" t="s">
        <v>40</v>
      </c>
    </row>
    <row r="241" spans="1:5" x14ac:dyDescent="0.2">
      <c r="A241" s="14">
        <v>93920</v>
      </c>
      <c r="B241" s="14" t="s">
        <v>21</v>
      </c>
      <c r="C241" s="14">
        <v>366</v>
      </c>
      <c r="D241" s="14">
        <v>100</v>
      </c>
      <c r="E241" s="14" t="s">
        <v>40</v>
      </c>
    </row>
    <row r="242" spans="1:5" x14ac:dyDescent="0.2">
      <c r="A242" s="14">
        <v>93921</v>
      </c>
      <c r="B242" s="14" t="s">
        <v>21</v>
      </c>
      <c r="C242" s="14">
        <v>3993</v>
      </c>
      <c r="D242" s="14">
        <v>95.8</v>
      </c>
      <c r="E242" s="14" t="s">
        <v>39</v>
      </c>
    </row>
    <row r="243" spans="1:5" x14ac:dyDescent="0.2">
      <c r="A243" s="14">
        <v>93921</v>
      </c>
      <c r="B243" s="14" t="s">
        <v>24</v>
      </c>
      <c r="C243" s="14">
        <v>175</v>
      </c>
      <c r="D243" s="14">
        <v>4.2</v>
      </c>
      <c r="E243" s="14" t="s">
        <v>39</v>
      </c>
    </row>
    <row r="244" spans="1:5" x14ac:dyDescent="0.2">
      <c r="A244" s="14">
        <v>93922</v>
      </c>
      <c r="B244" s="14" t="s">
        <v>21</v>
      </c>
      <c r="C244" s="14">
        <v>20</v>
      </c>
      <c r="D244" s="14">
        <v>100</v>
      </c>
      <c r="E244" s="14" t="s">
        <v>40</v>
      </c>
    </row>
    <row r="245" spans="1:5" x14ac:dyDescent="0.2">
      <c r="A245" s="14">
        <v>93923</v>
      </c>
      <c r="B245" s="14" t="s">
        <v>21</v>
      </c>
      <c r="C245" s="14">
        <v>13058</v>
      </c>
      <c r="D245" s="14">
        <v>100</v>
      </c>
      <c r="E245" s="14" t="s">
        <v>39</v>
      </c>
    </row>
    <row r="246" spans="1:5" x14ac:dyDescent="0.2">
      <c r="A246" s="14">
        <v>93923</v>
      </c>
      <c r="B246" s="14" t="s">
        <v>24</v>
      </c>
      <c r="C246" s="14">
        <v>2</v>
      </c>
      <c r="D246" s="14">
        <v>0</v>
      </c>
      <c r="E246" s="14" t="s">
        <v>39</v>
      </c>
    </row>
    <row r="247" spans="1:5" x14ac:dyDescent="0.2">
      <c r="A247" s="14">
        <v>93924</v>
      </c>
      <c r="B247" s="14" t="s">
        <v>21</v>
      </c>
      <c r="C247" s="14">
        <v>387</v>
      </c>
      <c r="D247" s="14">
        <v>8.9</v>
      </c>
      <c r="E247" s="14" t="s">
        <v>39</v>
      </c>
    </row>
    <row r="248" spans="1:5" x14ac:dyDescent="0.2">
      <c r="A248" s="14">
        <v>93924</v>
      </c>
      <c r="B248" s="14" t="s">
        <v>24</v>
      </c>
      <c r="C248" s="14">
        <v>3954</v>
      </c>
      <c r="D248" s="14">
        <v>91.1</v>
      </c>
      <c r="E248" s="14" t="s">
        <v>39</v>
      </c>
    </row>
    <row r="249" spans="1:5" x14ac:dyDescent="0.2">
      <c r="A249" s="14">
        <v>93925</v>
      </c>
      <c r="B249" s="14" t="s">
        <v>24</v>
      </c>
      <c r="C249" s="14">
        <v>665</v>
      </c>
      <c r="D249" s="14">
        <v>100</v>
      </c>
      <c r="E249" s="14" t="s">
        <v>40</v>
      </c>
    </row>
    <row r="250" spans="1:5" x14ac:dyDescent="0.2">
      <c r="A250" s="14">
        <v>93926</v>
      </c>
      <c r="B250" s="14" t="s">
        <v>24</v>
      </c>
      <c r="C250" s="14">
        <v>4309</v>
      </c>
      <c r="D250" s="14">
        <v>100</v>
      </c>
      <c r="E250" s="14" t="s">
        <v>40</v>
      </c>
    </row>
    <row r="251" spans="1:5" x14ac:dyDescent="0.2">
      <c r="A251" s="14">
        <v>93927</v>
      </c>
      <c r="B251" s="14" t="s">
        <v>24</v>
      </c>
      <c r="C251" s="14">
        <v>8119</v>
      </c>
      <c r="D251" s="14">
        <v>100</v>
      </c>
      <c r="E251" s="14" t="s">
        <v>40</v>
      </c>
    </row>
    <row r="252" spans="1:5" x14ac:dyDescent="0.2">
      <c r="A252" s="14">
        <v>93928</v>
      </c>
      <c r="B252" s="14" t="s">
        <v>24</v>
      </c>
      <c r="C252" s="14">
        <v>13</v>
      </c>
      <c r="D252" s="14">
        <v>100</v>
      </c>
      <c r="E252" s="14" t="s">
        <v>40</v>
      </c>
    </row>
    <row r="253" spans="1:5" x14ac:dyDescent="0.2">
      <c r="A253" s="14">
        <v>93930</v>
      </c>
      <c r="B253" s="14" t="s">
        <v>24</v>
      </c>
      <c r="C253" s="14">
        <v>7557</v>
      </c>
      <c r="D253" s="14">
        <v>100</v>
      </c>
      <c r="E253" s="14" t="s">
        <v>40</v>
      </c>
    </row>
    <row r="254" spans="1:5" x14ac:dyDescent="0.2">
      <c r="A254" s="14">
        <v>93932</v>
      </c>
      <c r="B254" s="14" t="s">
        <v>24</v>
      </c>
      <c r="C254" s="14">
        <v>314</v>
      </c>
      <c r="D254" s="14">
        <v>100</v>
      </c>
      <c r="E254" s="14" t="s">
        <v>40</v>
      </c>
    </row>
    <row r="255" spans="1:5" x14ac:dyDescent="0.2">
      <c r="A255" s="14">
        <v>93933</v>
      </c>
      <c r="B255" s="14" t="s">
        <v>21</v>
      </c>
      <c r="C255" s="14">
        <v>15907</v>
      </c>
      <c r="D255" s="14">
        <v>100</v>
      </c>
      <c r="E255" s="14" t="s">
        <v>40</v>
      </c>
    </row>
    <row r="256" spans="1:5" x14ac:dyDescent="0.2">
      <c r="A256" s="14">
        <v>93940</v>
      </c>
      <c r="B256" s="14" t="s">
        <v>21</v>
      </c>
      <c r="C256" s="14">
        <v>25947</v>
      </c>
      <c r="D256" s="14">
        <v>100</v>
      </c>
      <c r="E256" s="14" t="s">
        <v>40</v>
      </c>
    </row>
    <row r="257" spans="1:5" x14ac:dyDescent="0.2">
      <c r="A257" s="14">
        <v>93943</v>
      </c>
      <c r="B257" s="14" t="s">
        <v>21</v>
      </c>
      <c r="C257" s="14">
        <v>2</v>
      </c>
      <c r="D257" s="14">
        <v>100</v>
      </c>
      <c r="E257" s="14" t="s">
        <v>40</v>
      </c>
    </row>
    <row r="258" spans="1:5" x14ac:dyDescent="0.2">
      <c r="A258" s="14">
        <v>93950</v>
      </c>
      <c r="B258" s="14" t="s">
        <v>21</v>
      </c>
      <c r="C258" s="14">
        <v>14938</v>
      </c>
      <c r="D258" s="14">
        <v>100</v>
      </c>
      <c r="E258" s="14" t="s">
        <v>40</v>
      </c>
    </row>
    <row r="259" spans="1:5" x14ac:dyDescent="0.2">
      <c r="A259" s="14">
        <v>93953</v>
      </c>
      <c r="B259" s="14" t="s">
        <v>21</v>
      </c>
      <c r="C259" s="14">
        <v>5668</v>
      </c>
      <c r="D259" s="14">
        <v>100</v>
      </c>
      <c r="E259" s="14" t="s">
        <v>40</v>
      </c>
    </row>
    <row r="260" spans="1:5" x14ac:dyDescent="0.2">
      <c r="A260" s="14">
        <v>93954</v>
      </c>
      <c r="B260" s="14" t="s">
        <v>24</v>
      </c>
      <c r="C260" s="14">
        <v>139</v>
      </c>
      <c r="D260" s="14">
        <v>100</v>
      </c>
      <c r="E260" s="14" t="s">
        <v>40</v>
      </c>
    </row>
    <row r="261" spans="1:5" x14ac:dyDescent="0.2">
      <c r="A261" s="14">
        <v>93955</v>
      </c>
      <c r="B261" s="14" t="s">
        <v>21</v>
      </c>
      <c r="C261" s="14">
        <v>20409</v>
      </c>
      <c r="D261" s="14">
        <v>100</v>
      </c>
      <c r="E261" s="14" t="s">
        <v>40</v>
      </c>
    </row>
    <row r="262" spans="1:5" x14ac:dyDescent="0.2">
      <c r="A262" s="14">
        <v>93960</v>
      </c>
      <c r="B262" s="14" t="s">
        <v>24</v>
      </c>
      <c r="C262" s="14">
        <v>8433</v>
      </c>
      <c r="D262" s="14">
        <v>100</v>
      </c>
      <c r="E262" s="14" t="s">
        <v>40</v>
      </c>
    </row>
    <row r="263" spans="1:5" x14ac:dyDescent="0.2">
      <c r="A263" s="14">
        <v>93962</v>
      </c>
      <c r="B263" s="14" t="s">
        <v>21</v>
      </c>
      <c r="C263" s="14">
        <v>559</v>
      </c>
      <c r="D263" s="14">
        <v>100</v>
      </c>
      <c r="E263" s="14" t="s">
        <v>40</v>
      </c>
    </row>
    <row r="264" spans="1:5" x14ac:dyDescent="0.2">
      <c r="A264" s="14">
        <v>94002</v>
      </c>
      <c r="B264" s="14" t="s">
        <v>24</v>
      </c>
      <c r="C264" s="14">
        <v>20382</v>
      </c>
      <c r="D264" s="14">
        <v>100</v>
      </c>
      <c r="E264" s="14" t="s">
        <v>40</v>
      </c>
    </row>
    <row r="265" spans="1:5" x14ac:dyDescent="0.2">
      <c r="A265" s="14">
        <v>94003</v>
      </c>
      <c r="B265" s="14" t="s">
        <v>24</v>
      </c>
      <c r="C265" s="14">
        <v>3</v>
      </c>
      <c r="D265" s="14">
        <v>100</v>
      </c>
      <c r="E265" s="14" t="s">
        <v>40</v>
      </c>
    </row>
    <row r="266" spans="1:5" x14ac:dyDescent="0.2">
      <c r="A266" s="14">
        <v>94005</v>
      </c>
      <c r="B266" s="14" t="s">
        <v>21</v>
      </c>
      <c r="C266" s="14">
        <v>3594</v>
      </c>
      <c r="D266" s="14">
        <v>100</v>
      </c>
      <c r="E266" s="14" t="s">
        <v>40</v>
      </c>
    </row>
    <row r="267" spans="1:5" x14ac:dyDescent="0.2">
      <c r="A267" s="14">
        <v>94010</v>
      </c>
      <c r="B267" s="14" t="s">
        <v>24</v>
      </c>
      <c r="C267" s="14">
        <v>32640</v>
      </c>
      <c r="D267" s="14">
        <v>100</v>
      </c>
      <c r="E267" s="14" t="s">
        <v>40</v>
      </c>
    </row>
    <row r="268" spans="1:5" x14ac:dyDescent="0.2">
      <c r="A268" s="14">
        <v>94014</v>
      </c>
      <c r="B268" s="14" t="s">
        <v>21</v>
      </c>
      <c r="C268" s="14">
        <v>27222</v>
      </c>
      <c r="D268" s="14">
        <v>100</v>
      </c>
      <c r="E268" s="14" t="s">
        <v>40</v>
      </c>
    </row>
    <row r="269" spans="1:5" x14ac:dyDescent="0.2">
      <c r="A269" s="14">
        <v>94015</v>
      </c>
      <c r="B269" s="14" t="s">
        <v>21</v>
      </c>
      <c r="C269" s="14">
        <v>35797</v>
      </c>
      <c r="D269" s="14">
        <v>100</v>
      </c>
      <c r="E269" s="14" t="s">
        <v>40</v>
      </c>
    </row>
    <row r="270" spans="1:5" x14ac:dyDescent="0.2">
      <c r="A270" s="14">
        <v>94018</v>
      </c>
      <c r="B270" s="14" t="s">
        <v>21</v>
      </c>
      <c r="C270" s="14">
        <v>3557</v>
      </c>
      <c r="D270" s="14">
        <v>100</v>
      </c>
      <c r="E270" s="14" t="s">
        <v>40</v>
      </c>
    </row>
    <row r="271" spans="1:5" x14ac:dyDescent="0.2">
      <c r="A271" s="14">
        <v>94019</v>
      </c>
      <c r="B271" s="14" t="s">
        <v>21</v>
      </c>
      <c r="C271" s="14">
        <v>8984</v>
      </c>
      <c r="D271" s="14">
        <v>100</v>
      </c>
      <c r="E271" s="14" t="s">
        <v>40</v>
      </c>
    </row>
    <row r="272" spans="1:5" x14ac:dyDescent="0.2">
      <c r="A272" s="14">
        <v>94020</v>
      </c>
      <c r="B272" s="14" t="s">
        <v>18</v>
      </c>
      <c r="C272" s="14">
        <v>67</v>
      </c>
      <c r="D272" s="14">
        <v>10.1</v>
      </c>
      <c r="E272" s="14" t="s">
        <v>39</v>
      </c>
    </row>
    <row r="273" spans="1:5" x14ac:dyDescent="0.2">
      <c r="A273" s="14">
        <v>94020</v>
      </c>
      <c r="B273" s="14" t="s">
        <v>21</v>
      </c>
      <c r="C273" s="14">
        <v>580</v>
      </c>
      <c r="D273" s="14">
        <v>87.1</v>
      </c>
      <c r="E273" s="14" t="s">
        <v>39</v>
      </c>
    </row>
    <row r="274" spans="1:5" x14ac:dyDescent="0.2">
      <c r="A274" s="14">
        <v>94020</v>
      </c>
      <c r="B274" s="14" t="s">
        <v>24</v>
      </c>
      <c r="C274" s="14">
        <v>19</v>
      </c>
      <c r="D274" s="14">
        <v>2.9</v>
      </c>
      <c r="E274" s="14" t="s">
        <v>39</v>
      </c>
    </row>
    <row r="275" spans="1:5" x14ac:dyDescent="0.2">
      <c r="A275" s="14">
        <v>94021</v>
      </c>
      <c r="B275" s="14" t="s">
        <v>21</v>
      </c>
      <c r="C275" s="14">
        <v>96</v>
      </c>
      <c r="D275" s="14">
        <v>100</v>
      </c>
      <c r="E275" s="14" t="s">
        <v>40</v>
      </c>
    </row>
    <row r="276" spans="1:5" x14ac:dyDescent="0.2">
      <c r="A276" s="14">
        <v>94022</v>
      </c>
      <c r="B276" s="14" t="s">
        <v>24</v>
      </c>
      <c r="C276" s="14">
        <v>14243</v>
      </c>
      <c r="D276" s="14">
        <v>100</v>
      </c>
      <c r="E276" s="14" t="s">
        <v>40</v>
      </c>
    </row>
    <row r="277" spans="1:5" x14ac:dyDescent="0.2">
      <c r="A277" s="14">
        <v>94024</v>
      </c>
      <c r="B277" s="14" t="s">
        <v>24</v>
      </c>
      <c r="C277" s="14">
        <v>15715</v>
      </c>
      <c r="D277" s="14">
        <v>100</v>
      </c>
      <c r="E277" s="14" t="s">
        <v>40</v>
      </c>
    </row>
    <row r="278" spans="1:5" x14ac:dyDescent="0.2">
      <c r="A278" s="14">
        <v>94025</v>
      </c>
      <c r="B278" s="14" t="s">
        <v>24</v>
      </c>
      <c r="C278" s="14">
        <v>31463</v>
      </c>
      <c r="D278" s="14">
        <v>100</v>
      </c>
      <c r="E278" s="14" t="s">
        <v>40</v>
      </c>
    </row>
    <row r="279" spans="1:5" x14ac:dyDescent="0.2">
      <c r="A279" s="14">
        <v>94026</v>
      </c>
      <c r="B279" s="14" t="s">
        <v>24</v>
      </c>
      <c r="C279" s="14">
        <v>5</v>
      </c>
      <c r="D279" s="14">
        <v>100</v>
      </c>
      <c r="E279" s="14" t="s">
        <v>40</v>
      </c>
    </row>
    <row r="280" spans="1:5" x14ac:dyDescent="0.2">
      <c r="A280" s="14">
        <v>94027</v>
      </c>
      <c r="B280" s="14" t="s">
        <v>24</v>
      </c>
      <c r="C280" s="14">
        <v>5054</v>
      </c>
      <c r="D280" s="14">
        <v>100</v>
      </c>
      <c r="E280" s="14" t="s">
        <v>40</v>
      </c>
    </row>
    <row r="281" spans="1:5" x14ac:dyDescent="0.2">
      <c r="A281" s="14">
        <v>94028</v>
      </c>
      <c r="B281" s="14" t="s">
        <v>24</v>
      </c>
      <c r="C281" s="14">
        <v>4697</v>
      </c>
      <c r="D281" s="14">
        <v>100</v>
      </c>
      <c r="E281" s="14" t="s">
        <v>40</v>
      </c>
    </row>
    <row r="282" spans="1:5" x14ac:dyDescent="0.2">
      <c r="A282" s="14">
        <v>94030</v>
      </c>
      <c r="B282" s="14" t="s">
        <v>24</v>
      </c>
      <c r="C282" s="14">
        <v>16040</v>
      </c>
      <c r="D282" s="14">
        <v>100</v>
      </c>
      <c r="E282" s="14" t="s">
        <v>40</v>
      </c>
    </row>
    <row r="283" spans="1:5" x14ac:dyDescent="0.2">
      <c r="A283" s="14">
        <v>94034</v>
      </c>
      <c r="B283" s="14" t="s">
        <v>24</v>
      </c>
      <c r="C283" s="14">
        <v>1</v>
      </c>
      <c r="D283" s="14">
        <v>100</v>
      </c>
      <c r="E283" s="14" t="s">
        <v>40</v>
      </c>
    </row>
    <row r="284" spans="1:5" x14ac:dyDescent="0.2">
      <c r="A284" s="14">
        <v>94037</v>
      </c>
      <c r="B284" s="14" t="s">
        <v>21</v>
      </c>
      <c r="C284" s="14">
        <v>1854</v>
      </c>
      <c r="D284" s="14">
        <v>100</v>
      </c>
      <c r="E284" s="14" t="s">
        <v>40</v>
      </c>
    </row>
    <row r="285" spans="1:5" x14ac:dyDescent="0.2">
      <c r="A285" s="14">
        <v>94038</v>
      </c>
      <c r="B285" s="14" t="s">
        <v>21</v>
      </c>
      <c r="C285" s="14">
        <v>1643</v>
      </c>
      <c r="D285" s="14">
        <v>100</v>
      </c>
      <c r="E285" s="14" t="s">
        <v>40</v>
      </c>
    </row>
    <row r="286" spans="1:5" x14ac:dyDescent="0.2">
      <c r="A286" s="14">
        <v>94040</v>
      </c>
      <c r="B286" s="14" t="s">
        <v>24</v>
      </c>
      <c r="C286" s="14">
        <v>24657</v>
      </c>
      <c r="D286" s="14">
        <v>100</v>
      </c>
      <c r="E286" s="14" t="s">
        <v>40</v>
      </c>
    </row>
    <row r="287" spans="1:5" x14ac:dyDescent="0.2">
      <c r="A287" s="14">
        <v>94041</v>
      </c>
      <c r="B287" s="14" t="s">
        <v>24</v>
      </c>
      <c r="C287" s="14">
        <v>11968</v>
      </c>
      <c r="D287" s="14">
        <v>100</v>
      </c>
      <c r="E287" s="14" t="s">
        <v>40</v>
      </c>
    </row>
    <row r="288" spans="1:5" x14ac:dyDescent="0.2">
      <c r="A288" s="14">
        <v>94043</v>
      </c>
      <c r="B288" s="14" t="s">
        <v>24</v>
      </c>
      <c r="C288" s="14">
        <v>21267</v>
      </c>
      <c r="D288" s="14">
        <v>100</v>
      </c>
      <c r="E288" s="14" t="s">
        <v>40</v>
      </c>
    </row>
    <row r="289" spans="1:5" x14ac:dyDescent="0.2">
      <c r="A289" s="14">
        <v>94044</v>
      </c>
      <c r="B289" s="14" t="s">
        <v>21</v>
      </c>
      <c r="C289" s="14">
        <v>27456</v>
      </c>
      <c r="D289" s="14">
        <v>100</v>
      </c>
      <c r="E289" s="14" t="s">
        <v>40</v>
      </c>
    </row>
    <row r="290" spans="1:5" x14ac:dyDescent="0.2">
      <c r="A290" s="14">
        <v>94060</v>
      </c>
      <c r="B290" s="14" t="s">
        <v>21</v>
      </c>
      <c r="C290" s="14">
        <v>583</v>
      </c>
      <c r="D290" s="14">
        <v>100</v>
      </c>
      <c r="E290" s="14" t="s">
        <v>40</v>
      </c>
    </row>
    <row r="291" spans="1:5" x14ac:dyDescent="0.2">
      <c r="A291" s="14">
        <v>94061</v>
      </c>
      <c r="B291" s="14" t="s">
        <v>24</v>
      </c>
      <c r="C291" s="14">
        <v>26387</v>
      </c>
      <c r="D291" s="14">
        <v>100</v>
      </c>
      <c r="E291" s="14" t="s">
        <v>40</v>
      </c>
    </row>
    <row r="292" spans="1:5" x14ac:dyDescent="0.2">
      <c r="A292" s="14">
        <v>94062</v>
      </c>
      <c r="B292" s="14" t="s">
        <v>18</v>
      </c>
      <c r="C292" s="14">
        <v>537</v>
      </c>
      <c r="D292" s="14">
        <v>2.8</v>
      </c>
      <c r="E292" s="14" t="s">
        <v>39</v>
      </c>
    </row>
    <row r="293" spans="1:5" x14ac:dyDescent="0.2">
      <c r="A293" s="14">
        <v>94062</v>
      </c>
      <c r="B293" s="14" t="s">
        <v>24</v>
      </c>
      <c r="C293" s="14">
        <v>18672</v>
      </c>
      <c r="D293" s="14">
        <v>97.2</v>
      </c>
      <c r="E293" s="14" t="s">
        <v>39</v>
      </c>
    </row>
    <row r="294" spans="1:5" x14ac:dyDescent="0.2">
      <c r="A294" s="14">
        <v>94063</v>
      </c>
      <c r="B294" s="14" t="s">
        <v>24</v>
      </c>
      <c r="C294" s="14">
        <v>15423</v>
      </c>
      <c r="D294" s="14">
        <v>100</v>
      </c>
      <c r="E294" s="14" t="s">
        <v>40</v>
      </c>
    </row>
    <row r="295" spans="1:5" x14ac:dyDescent="0.2">
      <c r="A295" s="14">
        <v>94065</v>
      </c>
      <c r="B295" s="14" t="s">
        <v>24</v>
      </c>
      <c r="C295" s="14">
        <v>9708</v>
      </c>
      <c r="D295" s="14">
        <v>100</v>
      </c>
      <c r="E295" s="14" t="s">
        <v>40</v>
      </c>
    </row>
    <row r="296" spans="1:5" x14ac:dyDescent="0.2">
      <c r="A296" s="14">
        <v>94066</v>
      </c>
      <c r="B296" s="14" t="s">
        <v>21</v>
      </c>
      <c r="C296" s="14">
        <v>12977</v>
      </c>
      <c r="D296" s="14">
        <v>48.3</v>
      </c>
      <c r="E296" s="14" t="s">
        <v>39</v>
      </c>
    </row>
    <row r="297" spans="1:5" x14ac:dyDescent="0.2">
      <c r="A297" s="14">
        <v>94066</v>
      </c>
      <c r="B297" s="14" t="s">
        <v>24</v>
      </c>
      <c r="C297" s="14">
        <v>13893</v>
      </c>
      <c r="D297" s="14">
        <v>51.7</v>
      </c>
      <c r="E297" s="14" t="s">
        <v>39</v>
      </c>
    </row>
    <row r="298" spans="1:5" x14ac:dyDescent="0.2">
      <c r="A298" s="14">
        <v>94070</v>
      </c>
      <c r="B298" s="14" t="s">
        <v>24</v>
      </c>
      <c r="C298" s="14">
        <v>23854</v>
      </c>
      <c r="D298" s="14">
        <v>100</v>
      </c>
      <c r="E298" s="14" t="s">
        <v>40</v>
      </c>
    </row>
    <row r="299" spans="1:5" x14ac:dyDescent="0.2">
      <c r="A299" s="14">
        <v>94074</v>
      </c>
      <c r="B299" s="14" t="s">
        <v>21</v>
      </c>
      <c r="C299" s="14">
        <v>93</v>
      </c>
      <c r="D299" s="14">
        <v>100</v>
      </c>
      <c r="E299" s="14" t="s">
        <v>40</v>
      </c>
    </row>
    <row r="300" spans="1:5" x14ac:dyDescent="0.2">
      <c r="A300" s="14">
        <v>94080</v>
      </c>
      <c r="B300" s="14" t="s">
        <v>21</v>
      </c>
      <c r="C300" s="14">
        <v>39962</v>
      </c>
      <c r="D300" s="14">
        <v>100</v>
      </c>
      <c r="E300" s="14" t="s">
        <v>40</v>
      </c>
    </row>
    <row r="301" spans="1:5" x14ac:dyDescent="0.2">
      <c r="A301" s="14">
        <v>94085</v>
      </c>
      <c r="B301" s="14" t="s">
        <v>24</v>
      </c>
      <c r="C301" s="14">
        <v>14188</v>
      </c>
      <c r="D301" s="14">
        <v>100</v>
      </c>
      <c r="E301" s="14" t="s">
        <v>40</v>
      </c>
    </row>
    <row r="302" spans="1:5" x14ac:dyDescent="0.2">
      <c r="A302" s="14">
        <v>94086</v>
      </c>
      <c r="B302" s="14" t="s">
        <v>24</v>
      </c>
      <c r="C302" s="14">
        <v>32442</v>
      </c>
      <c r="D302" s="14">
        <v>100</v>
      </c>
      <c r="E302" s="14" t="s">
        <v>40</v>
      </c>
    </row>
    <row r="303" spans="1:5" x14ac:dyDescent="0.2">
      <c r="A303" s="14">
        <v>94087</v>
      </c>
      <c r="B303" s="14" t="s">
        <v>24</v>
      </c>
      <c r="C303" s="14">
        <v>38671</v>
      </c>
      <c r="D303" s="14">
        <v>100</v>
      </c>
      <c r="E303" s="14" t="s">
        <v>40</v>
      </c>
    </row>
    <row r="304" spans="1:5" x14ac:dyDescent="0.2">
      <c r="A304" s="14">
        <v>94088</v>
      </c>
      <c r="B304" s="14" t="s">
        <v>24</v>
      </c>
      <c r="C304" s="14">
        <v>2</v>
      </c>
      <c r="D304" s="14">
        <v>100</v>
      </c>
      <c r="E304" s="14" t="s">
        <v>40</v>
      </c>
    </row>
    <row r="305" spans="1:5" x14ac:dyDescent="0.2">
      <c r="A305" s="14">
        <v>94089</v>
      </c>
      <c r="B305" s="14" t="s">
        <v>24</v>
      </c>
      <c r="C305" s="14">
        <v>8356</v>
      </c>
      <c r="D305" s="14">
        <v>100</v>
      </c>
      <c r="E305" s="14" t="s">
        <v>40</v>
      </c>
    </row>
    <row r="306" spans="1:5" x14ac:dyDescent="0.2">
      <c r="A306" s="14">
        <v>94101</v>
      </c>
      <c r="B306" s="14" t="s">
        <v>21</v>
      </c>
      <c r="C306" s="14">
        <v>9</v>
      </c>
      <c r="D306" s="14">
        <v>100</v>
      </c>
      <c r="E306" s="14" t="s">
        <v>40</v>
      </c>
    </row>
    <row r="307" spans="1:5" x14ac:dyDescent="0.2">
      <c r="A307" s="14">
        <v>94102</v>
      </c>
      <c r="B307" s="14" t="s">
        <v>21</v>
      </c>
      <c r="C307" s="14">
        <v>17927</v>
      </c>
      <c r="D307" s="14">
        <v>100</v>
      </c>
      <c r="E307" s="14" t="s">
        <v>40</v>
      </c>
    </row>
    <row r="308" spans="1:5" x14ac:dyDescent="0.2">
      <c r="A308" s="14">
        <v>94103</v>
      </c>
      <c r="B308" s="14" t="s">
        <v>21</v>
      </c>
      <c r="C308" s="14">
        <v>19091</v>
      </c>
      <c r="D308" s="14">
        <v>100</v>
      </c>
      <c r="E308" s="14" t="s">
        <v>40</v>
      </c>
    </row>
    <row r="309" spans="1:5" x14ac:dyDescent="0.2">
      <c r="A309" s="14">
        <v>94104</v>
      </c>
      <c r="B309" s="14" t="s">
        <v>21</v>
      </c>
      <c r="C309" s="14">
        <v>249</v>
      </c>
      <c r="D309" s="14">
        <v>100</v>
      </c>
      <c r="E309" s="14" t="s">
        <v>40</v>
      </c>
    </row>
    <row r="310" spans="1:5" x14ac:dyDescent="0.2">
      <c r="A310" s="14">
        <v>94105</v>
      </c>
      <c r="B310" s="14" t="s">
        <v>21</v>
      </c>
      <c r="C310" s="14">
        <v>5820</v>
      </c>
      <c r="D310" s="14">
        <v>100</v>
      </c>
      <c r="E310" s="14" t="s">
        <v>40</v>
      </c>
    </row>
    <row r="311" spans="1:5" x14ac:dyDescent="0.2">
      <c r="A311" s="14">
        <v>94107</v>
      </c>
      <c r="B311" s="14" t="s">
        <v>21</v>
      </c>
      <c r="C311" s="14">
        <v>19818</v>
      </c>
      <c r="D311" s="14">
        <v>100</v>
      </c>
      <c r="E311" s="14" t="s">
        <v>40</v>
      </c>
    </row>
    <row r="312" spans="1:5" x14ac:dyDescent="0.2">
      <c r="A312" s="14">
        <v>94108</v>
      </c>
      <c r="B312" s="14" t="s">
        <v>21</v>
      </c>
      <c r="C312" s="14">
        <v>10404</v>
      </c>
      <c r="D312" s="14">
        <v>100</v>
      </c>
      <c r="E312" s="14" t="s">
        <v>40</v>
      </c>
    </row>
    <row r="313" spans="1:5" x14ac:dyDescent="0.2">
      <c r="A313" s="14">
        <v>94109</v>
      </c>
      <c r="B313" s="14" t="s">
        <v>21</v>
      </c>
      <c r="C313" s="14">
        <v>52060</v>
      </c>
      <c r="D313" s="14">
        <v>100</v>
      </c>
      <c r="E313" s="14" t="s">
        <v>40</v>
      </c>
    </row>
    <row r="314" spans="1:5" x14ac:dyDescent="0.2">
      <c r="A314" s="14">
        <v>94110</v>
      </c>
      <c r="B314" s="14" t="s">
        <v>21</v>
      </c>
      <c r="C314" s="14">
        <v>52891</v>
      </c>
      <c r="D314" s="14">
        <v>100</v>
      </c>
      <c r="E314" s="14" t="s">
        <v>40</v>
      </c>
    </row>
    <row r="315" spans="1:5" x14ac:dyDescent="0.2">
      <c r="A315" s="14">
        <v>94111</v>
      </c>
      <c r="B315" s="14" t="s">
        <v>21</v>
      </c>
      <c r="C315" s="14">
        <v>1005</v>
      </c>
      <c r="D315" s="14">
        <v>100</v>
      </c>
      <c r="E315" s="14" t="s">
        <v>40</v>
      </c>
    </row>
    <row r="316" spans="1:5" x14ac:dyDescent="0.2">
      <c r="A316" s="14">
        <v>94112</v>
      </c>
      <c r="B316" s="14" t="s">
        <v>21</v>
      </c>
      <c r="C316" s="14">
        <v>40588</v>
      </c>
      <c r="D316" s="14">
        <v>100</v>
      </c>
      <c r="E316" s="14" t="s">
        <v>40</v>
      </c>
    </row>
    <row r="317" spans="1:5" x14ac:dyDescent="0.2">
      <c r="A317" s="14">
        <v>94113</v>
      </c>
      <c r="B317" s="14" t="s">
        <v>21</v>
      </c>
      <c r="C317" s="14">
        <v>2</v>
      </c>
      <c r="D317" s="14">
        <v>100</v>
      </c>
      <c r="E317" s="14" t="s">
        <v>40</v>
      </c>
    </row>
    <row r="318" spans="1:5" x14ac:dyDescent="0.2">
      <c r="A318" s="14">
        <v>94114</v>
      </c>
      <c r="B318" s="14" t="s">
        <v>21</v>
      </c>
      <c r="C318" s="14">
        <v>34398</v>
      </c>
      <c r="D318" s="14">
        <v>100</v>
      </c>
      <c r="E318" s="14" t="s">
        <v>40</v>
      </c>
    </row>
    <row r="319" spans="1:5" x14ac:dyDescent="0.2">
      <c r="A319" s="14">
        <v>94115</v>
      </c>
      <c r="B319" s="14" t="s">
        <v>21</v>
      </c>
      <c r="C319" s="14">
        <v>29630</v>
      </c>
      <c r="D319" s="14">
        <v>100</v>
      </c>
      <c r="E319" s="14" t="s">
        <v>40</v>
      </c>
    </row>
    <row r="320" spans="1:5" x14ac:dyDescent="0.2">
      <c r="A320" s="14">
        <v>94116</v>
      </c>
      <c r="B320" s="14" t="s">
        <v>21</v>
      </c>
      <c r="C320" s="14">
        <v>29895</v>
      </c>
      <c r="D320" s="14">
        <v>100</v>
      </c>
      <c r="E320" s="14" t="s">
        <v>40</v>
      </c>
    </row>
    <row r="321" spans="1:5" x14ac:dyDescent="0.2">
      <c r="A321" s="14">
        <v>94117</v>
      </c>
      <c r="B321" s="14" t="s">
        <v>21</v>
      </c>
      <c r="C321" s="14">
        <v>37640</v>
      </c>
      <c r="D321" s="14">
        <v>100</v>
      </c>
      <c r="E321" s="14" t="s">
        <v>40</v>
      </c>
    </row>
    <row r="322" spans="1:5" x14ac:dyDescent="0.2">
      <c r="A322" s="14">
        <v>94118</v>
      </c>
      <c r="B322" s="14" t="s">
        <v>21</v>
      </c>
      <c r="C322" s="14">
        <v>35243</v>
      </c>
      <c r="D322" s="14">
        <v>100</v>
      </c>
      <c r="E322" s="14" t="s">
        <v>40</v>
      </c>
    </row>
    <row r="323" spans="1:5" x14ac:dyDescent="0.2">
      <c r="A323" s="14">
        <v>94121</v>
      </c>
      <c r="B323" s="14" t="s">
        <v>21</v>
      </c>
      <c r="C323" s="14">
        <v>35853</v>
      </c>
      <c r="D323" s="14">
        <v>100</v>
      </c>
      <c r="E323" s="14" t="s">
        <v>40</v>
      </c>
    </row>
    <row r="324" spans="1:5" x14ac:dyDescent="0.2">
      <c r="A324" s="14">
        <v>94122</v>
      </c>
      <c r="B324" s="14" t="s">
        <v>21</v>
      </c>
      <c r="C324" s="14">
        <v>43927</v>
      </c>
      <c r="D324" s="14">
        <v>100</v>
      </c>
      <c r="E324" s="14" t="s">
        <v>40</v>
      </c>
    </row>
    <row r="325" spans="1:5" x14ac:dyDescent="0.2">
      <c r="A325" s="14">
        <v>94123</v>
      </c>
      <c r="B325" s="14" t="s">
        <v>21</v>
      </c>
      <c r="C325" s="14">
        <v>28883</v>
      </c>
      <c r="D325" s="14">
        <v>100</v>
      </c>
      <c r="E325" s="14" t="s">
        <v>40</v>
      </c>
    </row>
    <row r="326" spans="1:5" x14ac:dyDescent="0.2">
      <c r="A326" s="14">
        <v>94124</v>
      </c>
      <c r="B326" s="14" t="s">
        <v>21</v>
      </c>
      <c r="C326" s="14">
        <v>18872</v>
      </c>
      <c r="D326" s="14">
        <v>100</v>
      </c>
      <c r="E326" s="14" t="s">
        <v>40</v>
      </c>
    </row>
    <row r="327" spans="1:5" x14ac:dyDescent="0.2">
      <c r="A327" s="14">
        <v>94127</v>
      </c>
      <c r="B327" s="14" t="s">
        <v>21</v>
      </c>
      <c r="C327" s="14">
        <v>14715</v>
      </c>
      <c r="D327" s="14">
        <v>100</v>
      </c>
      <c r="E327" s="14" t="s">
        <v>40</v>
      </c>
    </row>
    <row r="328" spans="1:5" x14ac:dyDescent="0.2">
      <c r="A328" s="14">
        <v>94129</v>
      </c>
      <c r="B328" s="14" t="s">
        <v>21</v>
      </c>
      <c r="C328" s="14">
        <v>1107</v>
      </c>
      <c r="D328" s="14">
        <v>100</v>
      </c>
      <c r="E328" s="14" t="s">
        <v>40</v>
      </c>
    </row>
    <row r="329" spans="1:5" x14ac:dyDescent="0.2">
      <c r="A329" s="14">
        <v>94130</v>
      </c>
      <c r="B329" s="14" t="s">
        <v>21</v>
      </c>
      <c r="C329" s="14">
        <v>2</v>
      </c>
      <c r="D329" s="14">
        <v>100</v>
      </c>
      <c r="E329" s="14" t="s">
        <v>40</v>
      </c>
    </row>
    <row r="330" spans="1:5" x14ac:dyDescent="0.2">
      <c r="A330" s="14">
        <v>94131</v>
      </c>
      <c r="B330" s="14" t="s">
        <v>21</v>
      </c>
      <c r="C330" s="14">
        <v>24345</v>
      </c>
      <c r="D330" s="14">
        <v>100</v>
      </c>
      <c r="E330" s="14" t="s">
        <v>40</v>
      </c>
    </row>
    <row r="331" spans="1:5" x14ac:dyDescent="0.2">
      <c r="A331" s="14">
        <v>94132</v>
      </c>
      <c r="B331" s="14" t="s">
        <v>21</v>
      </c>
      <c r="C331" s="14">
        <v>16596</v>
      </c>
      <c r="D331" s="14">
        <v>100</v>
      </c>
      <c r="E331" s="14" t="s">
        <v>40</v>
      </c>
    </row>
    <row r="332" spans="1:5" x14ac:dyDescent="0.2">
      <c r="A332" s="14">
        <v>94133</v>
      </c>
      <c r="B332" s="14" t="s">
        <v>21</v>
      </c>
      <c r="C332" s="14">
        <v>21869</v>
      </c>
      <c r="D332" s="14">
        <v>100</v>
      </c>
      <c r="E332" s="14" t="s">
        <v>40</v>
      </c>
    </row>
    <row r="333" spans="1:5" x14ac:dyDescent="0.2">
      <c r="A333" s="14">
        <v>94134</v>
      </c>
      <c r="B333" s="14" t="s">
        <v>21</v>
      </c>
      <c r="C333" s="14">
        <v>20349</v>
      </c>
      <c r="D333" s="14">
        <v>100</v>
      </c>
      <c r="E333" s="14" t="s">
        <v>40</v>
      </c>
    </row>
    <row r="334" spans="1:5" x14ac:dyDescent="0.2">
      <c r="A334" s="14">
        <v>94141</v>
      </c>
      <c r="B334" s="14" t="s">
        <v>21</v>
      </c>
      <c r="C334" s="14">
        <v>1</v>
      </c>
      <c r="D334" s="14">
        <v>100</v>
      </c>
      <c r="E334" s="14" t="s">
        <v>40</v>
      </c>
    </row>
    <row r="335" spans="1:5" x14ac:dyDescent="0.2">
      <c r="A335" s="14">
        <v>94143</v>
      </c>
      <c r="B335" s="14" t="s">
        <v>21</v>
      </c>
      <c r="C335" s="14">
        <v>4</v>
      </c>
      <c r="D335" s="14">
        <v>100</v>
      </c>
      <c r="E335" s="14" t="s">
        <v>40</v>
      </c>
    </row>
    <row r="336" spans="1:5" x14ac:dyDescent="0.2">
      <c r="A336" s="14">
        <v>94158</v>
      </c>
      <c r="B336" s="14" t="s">
        <v>21</v>
      </c>
      <c r="C336" s="14">
        <v>3221</v>
      </c>
      <c r="D336" s="14">
        <v>100</v>
      </c>
      <c r="E336" s="14" t="s">
        <v>40</v>
      </c>
    </row>
    <row r="337" spans="1:5" x14ac:dyDescent="0.2">
      <c r="A337" s="14">
        <v>94159</v>
      </c>
      <c r="B337" s="14" t="s">
        <v>21</v>
      </c>
      <c r="C337" s="14">
        <v>3</v>
      </c>
      <c r="D337" s="14">
        <v>100</v>
      </c>
      <c r="E337" s="14" t="s">
        <v>40</v>
      </c>
    </row>
    <row r="338" spans="1:5" x14ac:dyDescent="0.2">
      <c r="A338" s="14">
        <v>94203</v>
      </c>
      <c r="B338" s="14" t="s">
        <v>20</v>
      </c>
      <c r="C338" s="14">
        <v>16</v>
      </c>
      <c r="D338" s="14">
        <v>100</v>
      </c>
      <c r="E338" s="14" t="s">
        <v>40</v>
      </c>
    </row>
    <row r="339" spans="1:5" x14ac:dyDescent="0.2">
      <c r="A339" s="14">
        <v>94211</v>
      </c>
      <c r="B339" s="14" t="s">
        <v>20</v>
      </c>
      <c r="C339" s="14">
        <v>3</v>
      </c>
      <c r="D339" s="14">
        <v>100</v>
      </c>
      <c r="E339" s="14" t="s">
        <v>40</v>
      </c>
    </row>
    <row r="340" spans="1:5" x14ac:dyDescent="0.2">
      <c r="A340" s="14">
        <v>94248</v>
      </c>
      <c r="B340" s="14" t="s">
        <v>17</v>
      </c>
      <c r="C340" s="14">
        <v>1</v>
      </c>
      <c r="D340" s="14">
        <v>100</v>
      </c>
      <c r="E340" s="14" t="s">
        <v>40</v>
      </c>
    </row>
    <row r="341" spans="1:5" x14ac:dyDescent="0.2">
      <c r="A341" s="14">
        <v>94301</v>
      </c>
      <c r="B341" s="14" t="s">
        <v>17</v>
      </c>
      <c r="C341" s="14">
        <v>1</v>
      </c>
      <c r="D341" s="14">
        <v>100</v>
      </c>
      <c r="E341" s="14" t="s">
        <v>40</v>
      </c>
    </row>
    <row r="342" spans="1:5" x14ac:dyDescent="0.2">
      <c r="A342" s="14">
        <v>94303</v>
      </c>
      <c r="B342" s="14" t="s">
        <v>24</v>
      </c>
      <c r="C342" s="14">
        <v>13225</v>
      </c>
      <c r="D342" s="14">
        <v>100</v>
      </c>
      <c r="E342" s="14" t="s">
        <v>40</v>
      </c>
    </row>
    <row r="343" spans="1:5" x14ac:dyDescent="0.2">
      <c r="A343" s="14">
        <v>94305</v>
      </c>
      <c r="B343" s="14" t="s">
        <v>24</v>
      </c>
      <c r="C343" s="14">
        <v>2062</v>
      </c>
      <c r="D343" s="14">
        <v>100</v>
      </c>
      <c r="E343" s="14" t="s">
        <v>40</v>
      </c>
    </row>
    <row r="344" spans="1:5" x14ac:dyDescent="0.2">
      <c r="A344" s="14">
        <v>94306</v>
      </c>
      <c r="B344" s="14" t="s">
        <v>24</v>
      </c>
      <c r="C344" s="14">
        <v>1</v>
      </c>
      <c r="D344" s="14">
        <v>100</v>
      </c>
      <c r="E344" s="14" t="s">
        <v>40</v>
      </c>
    </row>
    <row r="345" spans="1:5" x14ac:dyDescent="0.2">
      <c r="A345" s="14">
        <v>94401</v>
      </c>
      <c r="B345" s="14" t="s">
        <v>24</v>
      </c>
      <c r="C345" s="14">
        <v>21355</v>
      </c>
      <c r="D345" s="14">
        <v>100</v>
      </c>
      <c r="E345" s="14" t="s">
        <v>40</v>
      </c>
    </row>
    <row r="346" spans="1:5" x14ac:dyDescent="0.2">
      <c r="A346" s="14">
        <v>94402</v>
      </c>
      <c r="B346" s="14" t="s">
        <v>24</v>
      </c>
      <c r="C346" s="14">
        <v>18687</v>
      </c>
      <c r="D346" s="14">
        <v>100</v>
      </c>
      <c r="E346" s="14" t="s">
        <v>40</v>
      </c>
    </row>
    <row r="347" spans="1:5" x14ac:dyDescent="0.2">
      <c r="A347" s="14">
        <v>94403</v>
      </c>
      <c r="B347" s="14" t="s">
        <v>24</v>
      </c>
      <c r="C347" s="14">
        <v>29358</v>
      </c>
      <c r="D347" s="14">
        <v>100</v>
      </c>
      <c r="E347" s="14" t="s">
        <v>40</v>
      </c>
    </row>
    <row r="348" spans="1:5" x14ac:dyDescent="0.2">
      <c r="A348" s="14">
        <v>94404</v>
      </c>
      <c r="B348" s="14" t="s">
        <v>24</v>
      </c>
      <c r="C348" s="14">
        <v>25131</v>
      </c>
      <c r="D348" s="14">
        <v>100</v>
      </c>
      <c r="E348" s="14" t="s">
        <v>40</v>
      </c>
    </row>
    <row r="349" spans="1:5" x14ac:dyDescent="0.2">
      <c r="A349" s="14">
        <v>94501</v>
      </c>
      <c r="B349" s="14" t="s">
        <v>21</v>
      </c>
      <c r="C349" s="14">
        <v>20455</v>
      </c>
      <c r="D349" s="14">
        <v>100</v>
      </c>
      <c r="E349" s="14" t="s">
        <v>40</v>
      </c>
    </row>
    <row r="350" spans="1:5" x14ac:dyDescent="0.2">
      <c r="A350" s="14">
        <v>94502</v>
      </c>
      <c r="B350" s="14" t="s">
        <v>21</v>
      </c>
      <c r="C350" s="14">
        <v>5120</v>
      </c>
      <c r="D350" s="14">
        <v>100</v>
      </c>
      <c r="E350" s="14" t="s">
        <v>40</v>
      </c>
    </row>
    <row r="351" spans="1:5" x14ac:dyDescent="0.2">
      <c r="A351" s="14">
        <v>94503</v>
      </c>
      <c r="B351" s="14" t="s">
        <v>20</v>
      </c>
      <c r="C351" s="14">
        <v>19</v>
      </c>
      <c r="D351" s="14">
        <v>0.2</v>
      </c>
      <c r="E351" s="14" t="s">
        <v>39</v>
      </c>
    </row>
    <row r="352" spans="1:5" x14ac:dyDescent="0.2">
      <c r="A352" s="14">
        <v>94503</v>
      </c>
      <c r="B352" s="14" t="s">
        <v>24</v>
      </c>
      <c r="C352" s="14">
        <v>10613</v>
      </c>
      <c r="D352" s="14">
        <v>99.8</v>
      </c>
      <c r="E352" s="14" t="s">
        <v>39</v>
      </c>
    </row>
    <row r="353" spans="1:5" x14ac:dyDescent="0.2">
      <c r="A353" s="14">
        <v>94504</v>
      </c>
      <c r="B353" s="14" t="s">
        <v>24</v>
      </c>
      <c r="C353" s="14">
        <v>1</v>
      </c>
      <c r="D353" s="14">
        <v>100</v>
      </c>
      <c r="E353" s="14" t="s">
        <v>40</v>
      </c>
    </row>
    <row r="354" spans="1:5" x14ac:dyDescent="0.2">
      <c r="A354" s="14">
        <v>94505</v>
      </c>
      <c r="B354" s="14" t="s">
        <v>20</v>
      </c>
      <c r="C354" s="14">
        <v>8910</v>
      </c>
      <c r="D354" s="14">
        <v>100</v>
      </c>
      <c r="E354" s="14" t="s">
        <v>40</v>
      </c>
    </row>
    <row r="355" spans="1:5" x14ac:dyDescent="0.2">
      <c r="A355" s="14">
        <v>94506</v>
      </c>
      <c r="B355" s="14" t="s">
        <v>24</v>
      </c>
      <c r="C355" s="14">
        <v>16342</v>
      </c>
      <c r="D355" s="14">
        <v>100</v>
      </c>
      <c r="E355" s="14" t="s">
        <v>40</v>
      </c>
    </row>
    <row r="356" spans="1:5" x14ac:dyDescent="0.2">
      <c r="A356" s="14">
        <v>94507</v>
      </c>
      <c r="B356" s="14" t="s">
        <v>24</v>
      </c>
      <c r="C356" s="14">
        <v>10949</v>
      </c>
      <c r="D356" s="14">
        <v>100</v>
      </c>
      <c r="E356" s="14" t="s">
        <v>40</v>
      </c>
    </row>
    <row r="357" spans="1:5" x14ac:dyDescent="0.2">
      <c r="A357" s="14">
        <v>94508</v>
      </c>
      <c r="B357" s="14" t="s">
        <v>24</v>
      </c>
      <c r="C357" s="14">
        <v>1858</v>
      </c>
      <c r="D357" s="14">
        <v>100</v>
      </c>
      <c r="E357" s="14" t="s">
        <v>40</v>
      </c>
    </row>
    <row r="358" spans="1:5" x14ac:dyDescent="0.2">
      <c r="A358" s="14">
        <v>94509</v>
      </c>
      <c r="B358" s="14" t="s">
        <v>20</v>
      </c>
      <c r="C358" s="14">
        <v>44403</v>
      </c>
      <c r="D358" s="14">
        <v>100</v>
      </c>
      <c r="E358" s="14" t="s">
        <v>40</v>
      </c>
    </row>
    <row r="359" spans="1:5" x14ac:dyDescent="0.2">
      <c r="A359" s="14">
        <v>94510</v>
      </c>
      <c r="B359" s="14" t="s">
        <v>24</v>
      </c>
      <c r="C359" s="14">
        <v>21719</v>
      </c>
      <c r="D359" s="14">
        <v>100</v>
      </c>
      <c r="E359" s="14" t="s">
        <v>40</v>
      </c>
    </row>
    <row r="360" spans="1:5" x14ac:dyDescent="0.2">
      <c r="A360" s="14">
        <v>94511</v>
      </c>
      <c r="B360" s="14" t="s">
        <v>20</v>
      </c>
      <c r="C360" s="14">
        <v>1109</v>
      </c>
      <c r="D360" s="14">
        <v>100</v>
      </c>
      <c r="E360" s="14" t="s">
        <v>40</v>
      </c>
    </row>
    <row r="361" spans="1:5" x14ac:dyDescent="0.2">
      <c r="A361" s="14">
        <v>94512</v>
      </c>
      <c r="B361" s="14" t="s">
        <v>20</v>
      </c>
      <c r="C361" s="14">
        <v>11</v>
      </c>
      <c r="D361" s="14">
        <v>100</v>
      </c>
      <c r="E361" s="14" t="s">
        <v>40</v>
      </c>
    </row>
    <row r="362" spans="1:5" x14ac:dyDescent="0.2">
      <c r="A362" s="14">
        <v>94513</v>
      </c>
      <c r="B362" s="14" t="s">
        <v>20</v>
      </c>
      <c r="C362" s="14">
        <v>37119</v>
      </c>
      <c r="D362" s="14">
        <v>100</v>
      </c>
      <c r="E362" s="14" t="s">
        <v>40</v>
      </c>
    </row>
    <row r="363" spans="1:5" x14ac:dyDescent="0.2">
      <c r="A363" s="14">
        <v>94514</v>
      </c>
      <c r="B363" s="14" t="s">
        <v>20</v>
      </c>
      <c r="C363" s="14">
        <v>2727</v>
      </c>
      <c r="D363" s="14">
        <v>100</v>
      </c>
      <c r="E363" s="14" t="s">
        <v>40</v>
      </c>
    </row>
    <row r="364" spans="1:5" x14ac:dyDescent="0.2">
      <c r="A364" s="14">
        <v>94515</v>
      </c>
      <c r="B364" s="14" t="s">
        <v>24</v>
      </c>
      <c r="C364" s="14">
        <v>4627</v>
      </c>
      <c r="D364" s="14">
        <v>100</v>
      </c>
      <c r="E364" s="14" t="s">
        <v>40</v>
      </c>
    </row>
    <row r="365" spans="1:5" x14ac:dyDescent="0.2">
      <c r="A365" s="14">
        <v>94516</v>
      </c>
      <c r="B365" s="14" t="s">
        <v>24</v>
      </c>
      <c r="C365" s="14">
        <v>53</v>
      </c>
      <c r="D365" s="14">
        <v>100</v>
      </c>
      <c r="E365" s="14" t="s">
        <v>40</v>
      </c>
    </row>
    <row r="366" spans="1:5" x14ac:dyDescent="0.2">
      <c r="A366" s="14">
        <v>94517</v>
      </c>
      <c r="B366" s="14" t="s">
        <v>24</v>
      </c>
      <c r="C366" s="14">
        <v>8611</v>
      </c>
      <c r="D366" s="14">
        <v>100</v>
      </c>
      <c r="E366" s="14" t="s">
        <v>40</v>
      </c>
    </row>
    <row r="367" spans="1:5" x14ac:dyDescent="0.2">
      <c r="A367" s="14">
        <v>94518</v>
      </c>
      <c r="B367" s="14" t="s">
        <v>24</v>
      </c>
      <c r="C367" s="14">
        <v>19479</v>
      </c>
      <c r="D367" s="14">
        <v>100</v>
      </c>
      <c r="E367" s="14" t="s">
        <v>40</v>
      </c>
    </row>
    <row r="368" spans="1:5" x14ac:dyDescent="0.2">
      <c r="A368" s="14">
        <v>94519</v>
      </c>
      <c r="B368" s="14" t="s">
        <v>24</v>
      </c>
      <c r="C368" s="14">
        <v>13495</v>
      </c>
      <c r="D368" s="14">
        <v>100</v>
      </c>
      <c r="E368" s="14" t="s">
        <v>40</v>
      </c>
    </row>
    <row r="369" spans="1:5" x14ac:dyDescent="0.2">
      <c r="A369" s="14">
        <v>94520</v>
      </c>
      <c r="B369" s="14" t="s">
        <v>24</v>
      </c>
      <c r="C369" s="14">
        <v>24459</v>
      </c>
      <c r="D369" s="14">
        <v>100</v>
      </c>
      <c r="E369" s="14" t="s">
        <v>40</v>
      </c>
    </row>
    <row r="370" spans="1:5" x14ac:dyDescent="0.2">
      <c r="A370" s="14">
        <v>94521</v>
      </c>
      <c r="B370" s="14" t="s">
        <v>24</v>
      </c>
      <c r="C370" s="14">
        <v>31739</v>
      </c>
      <c r="D370" s="14">
        <v>100</v>
      </c>
      <c r="E370" s="14" t="s">
        <v>40</v>
      </c>
    </row>
    <row r="371" spans="1:5" x14ac:dyDescent="0.2">
      <c r="A371" s="14">
        <v>94522</v>
      </c>
      <c r="B371" s="14" t="s">
        <v>24</v>
      </c>
      <c r="C371" s="14">
        <v>1</v>
      </c>
      <c r="D371" s="14">
        <v>100</v>
      </c>
      <c r="E371" s="14" t="s">
        <v>40</v>
      </c>
    </row>
    <row r="372" spans="1:5" x14ac:dyDescent="0.2">
      <c r="A372" s="14">
        <v>94523</v>
      </c>
      <c r="B372" s="14" t="s">
        <v>24</v>
      </c>
      <c r="C372" s="14">
        <v>26416</v>
      </c>
      <c r="D372" s="14">
        <v>100</v>
      </c>
      <c r="E372" s="14" t="s">
        <v>40</v>
      </c>
    </row>
    <row r="373" spans="1:5" x14ac:dyDescent="0.2">
      <c r="A373" s="14">
        <v>94525</v>
      </c>
      <c r="B373" s="14" t="s">
        <v>24</v>
      </c>
      <c r="C373" s="14">
        <v>3093</v>
      </c>
      <c r="D373" s="14">
        <v>100</v>
      </c>
      <c r="E373" s="14" t="s">
        <v>40</v>
      </c>
    </row>
    <row r="374" spans="1:5" x14ac:dyDescent="0.2">
      <c r="A374" s="14">
        <v>94526</v>
      </c>
      <c r="B374" s="14" t="s">
        <v>24</v>
      </c>
      <c r="C374" s="14">
        <v>24174</v>
      </c>
      <c r="D374" s="14">
        <v>100</v>
      </c>
      <c r="E374" s="14" t="s">
        <v>40</v>
      </c>
    </row>
    <row r="375" spans="1:5" x14ac:dyDescent="0.2">
      <c r="A375" s="14">
        <v>94527</v>
      </c>
      <c r="B375" s="14" t="s">
        <v>20</v>
      </c>
      <c r="C375" s="14">
        <v>1</v>
      </c>
      <c r="D375" s="14">
        <v>100</v>
      </c>
      <c r="E375" s="14" t="s">
        <v>40</v>
      </c>
    </row>
    <row r="376" spans="1:5" x14ac:dyDescent="0.2">
      <c r="A376" s="14">
        <v>94528</v>
      </c>
      <c r="B376" s="14" t="s">
        <v>24</v>
      </c>
      <c r="C376" s="14">
        <v>779</v>
      </c>
      <c r="D376" s="14">
        <v>100</v>
      </c>
      <c r="E376" s="14" t="s">
        <v>40</v>
      </c>
    </row>
    <row r="377" spans="1:5" x14ac:dyDescent="0.2">
      <c r="A377" s="14">
        <v>94530</v>
      </c>
      <c r="B377" s="14" t="s">
        <v>21</v>
      </c>
      <c r="C377" s="14">
        <v>20838</v>
      </c>
      <c r="D377" s="14">
        <v>100</v>
      </c>
      <c r="E377" s="14" t="s">
        <v>40</v>
      </c>
    </row>
    <row r="378" spans="1:5" x14ac:dyDescent="0.2">
      <c r="A378" s="14">
        <v>94531</v>
      </c>
      <c r="B378" s="14" t="s">
        <v>20</v>
      </c>
      <c r="C378" s="14">
        <v>25489</v>
      </c>
      <c r="D378" s="14">
        <v>100</v>
      </c>
      <c r="E378" s="14" t="s">
        <v>40</v>
      </c>
    </row>
    <row r="379" spans="1:5" x14ac:dyDescent="0.2">
      <c r="A379" s="14">
        <v>94533</v>
      </c>
      <c r="B379" s="14" t="s">
        <v>17</v>
      </c>
      <c r="C379" s="14">
        <v>6</v>
      </c>
      <c r="D379" s="14">
        <v>0</v>
      </c>
      <c r="E379" s="14" t="s">
        <v>39</v>
      </c>
    </row>
    <row r="380" spans="1:5" x14ac:dyDescent="0.2">
      <c r="A380" s="14">
        <v>94533</v>
      </c>
      <c r="B380" s="14" t="s">
        <v>20</v>
      </c>
      <c r="C380" s="14">
        <v>47141</v>
      </c>
      <c r="D380" s="14">
        <v>100</v>
      </c>
      <c r="E380" s="14" t="s">
        <v>39</v>
      </c>
    </row>
    <row r="381" spans="1:5" x14ac:dyDescent="0.2">
      <c r="A381" s="14">
        <v>94534</v>
      </c>
      <c r="B381" s="14" t="s">
        <v>20</v>
      </c>
      <c r="C381" s="14">
        <v>24899</v>
      </c>
      <c r="D381" s="14">
        <v>100</v>
      </c>
      <c r="E381" s="14" t="s">
        <v>40</v>
      </c>
    </row>
    <row r="382" spans="1:5" x14ac:dyDescent="0.2">
      <c r="A382" s="14">
        <v>94535</v>
      </c>
      <c r="B382" s="14" t="s">
        <v>20</v>
      </c>
      <c r="C382" s="14">
        <v>943</v>
      </c>
      <c r="D382" s="14">
        <v>100</v>
      </c>
      <c r="E382" s="14" t="s">
        <v>40</v>
      </c>
    </row>
    <row r="383" spans="1:5" x14ac:dyDescent="0.2">
      <c r="A383" s="14">
        <v>94536</v>
      </c>
      <c r="B383" s="14" t="s">
        <v>24</v>
      </c>
      <c r="C383" s="14">
        <v>46515</v>
      </c>
      <c r="D383" s="14">
        <v>100</v>
      </c>
      <c r="E383" s="14" t="s">
        <v>40</v>
      </c>
    </row>
    <row r="384" spans="1:5" x14ac:dyDescent="0.2">
      <c r="A384" s="14">
        <v>94538</v>
      </c>
      <c r="B384" s="14" t="s">
        <v>24</v>
      </c>
      <c r="C384" s="14">
        <v>37886</v>
      </c>
      <c r="D384" s="14">
        <v>100</v>
      </c>
      <c r="E384" s="14" t="s">
        <v>40</v>
      </c>
    </row>
    <row r="385" spans="1:5" x14ac:dyDescent="0.2">
      <c r="A385" s="14">
        <v>94539</v>
      </c>
      <c r="B385" s="14" t="s">
        <v>24</v>
      </c>
      <c r="C385" s="14">
        <v>31941</v>
      </c>
      <c r="D385" s="14">
        <v>100</v>
      </c>
      <c r="E385" s="14" t="s">
        <v>40</v>
      </c>
    </row>
    <row r="386" spans="1:5" x14ac:dyDescent="0.2">
      <c r="A386" s="14">
        <v>94541</v>
      </c>
      <c r="B386" s="14" t="s">
        <v>24</v>
      </c>
      <c r="C386" s="14">
        <v>41105</v>
      </c>
      <c r="D386" s="14">
        <v>100</v>
      </c>
      <c r="E386" s="14" t="s">
        <v>40</v>
      </c>
    </row>
    <row r="387" spans="1:5" x14ac:dyDescent="0.2">
      <c r="A387" s="14">
        <v>94542</v>
      </c>
      <c r="B387" s="14" t="s">
        <v>24</v>
      </c>
      <c r="C387" s="14">
        <v>9082</v>
      </c>
      <c r="D387" s="14">
        <v>100</v>
      </c>
      <c r="E387" s="14" t="s">
        <v>40</v>
      </c>
    </row>
    <row r="388" spans="1:5" x14ac:dyDescent="0.2">
      <c r="A388" s="14">
        <v>94543</v>
      </c>
      <c r="B388" s="14" t="s">
        <v>20</v>
      </c>
      <c r="C388" s="14">
        <v>1</v>
      </c>
      <c r="D388" s="14">
        <v>100</v>
      </c>
      <c r="E388" s="14" t="s">
        <v>40</v>
      </c>
    </row>
    <row r="389" spans="1:5" x14ac:dyDescent="0.2">
      <c r="A389" s="14">
        <v>94544</v>
      </c>
      <c r="B389" s="14" t="s">
        <v>24</v>
      </c>
      <c r="C389" s="14">
        <v>42207</v>
      </c>
      <c r="D389" s="14">
        <v>100</v>
      </c>
      <c r="E389" s="14" t="s">
        <v>40</v>
      </c>
    </row>
    <row r="390" spans="1:5" x14ac:dyDescent="0.2">
      <c r="A390" s="14">
        <v>94545</v>
      </c>
      <c r="B390" s="14" t="s">
        <v>24</v>
      </c>
      <c r="C390" s="14">
        <v>17713</v>
      </c>
      <c r="D390" s="14">
        <v>100</v>
      </c>
      <c r="E390" s="14" t="s">
        <v>40</v>
      </c>
    </row>
    <row r="391" spans="1:5" x14ac:dyDescent="0.2">
      <c r="A391" s="14">
        <v>94546</v>
      </c>
      <c r="B391" s="14" t="s">
        <v>24</v>
      </c>
      <c r="C391" s="14">
        <v>32461</v>
      </c>
      <c r="D391" s="14">
        <v>100</v>
      </c>
      <c r="E391" s="14" t="s">
        <v>40</v>
      </c>
    </row>
    <row r="392" spans="1:5" x14ac:dyDescent="0.2">
      <c r="A392" s="14">
        <v>94547</v>
      </c>
      <c r="B392" s="14" t="s">
        <v>21</v>
      </c>
      <c r="C392" s="14">
        <v>728</v>
      </c>
      <c r="D392" s="14">
        <v>4.5</v>
      </c>
      <c r="E392" s="14" t="s">
        <v>39</v>
      </c>
    </row>
    <row r="393" spans="1:5" x14ac:dyDescent="0.2">
      <c r="A393" s="14">
        <v>94547</v>
      </c>
      <c r="B393" s="14" t="s">
        <v>24</v>
      </c>
      <c r="C393" s="14">
        <v>15476</v>
      </c>
      <c r="D393" s="14">
        <v>95.5</v>
      </c>
      <c r="E393" s="14" t="s">
        <v>39</v>
      </c>
    </row>
    <row r="394" spans="1:5" x14ac:dyDescent="0.2">
      <c r="A394" s="14">
        <v>94548</v>
      </c>
      <c r="B394" s="14" t="s">
        <v>20</v>
      </c>
      <c r="C394" s="14">
        <v>289</v>
      </c>
      <c r="D394" s="14">
        <v>100</v>
      </c>
      <c r="E394" s="14" t="s">
        <v>40</v>
      </c>
    </row>
    <row r="395" spans="1:5" x14ac:dyDescent="0.2">
      <c r="A395" s="14">
        <v>94549</v>
      </c>
      <c r="B395" s="14" t="s">
        <v>24</v>
      </c>
      <c r="C395" s="14">
        <v>20921</v>
      </c>
      <c r="D395" s="14">
        <v>100</v>
      </c>
      <c r="E395" s="14" t="s">
        <v>40</v>
      </c>
    </row>
    <row r="396" spans="1:5" x14ac:dyDescent="0.2">
      <c r="A396" s="14">
        <v>94550</v>
      </c>
      <c r="B396" s="14" t="s">
        <v>24</v>
      </c>
      <c r="C396" s="14">
        <v>34140</v>
      </c>
      <c r="D396" s="14">
        <v>100</v>
      </c>
      <c r="E396" s="14" t="s">
        <v>40</v>
      </c>
    </row>
    <row r="397" spans="1:5" x14ac:dyDescent="0.2">
      <c r="A397" s="14">
        <v>94551</v>
      </c>
      <c r="B397" s="14" t="s">
        <v>24</v>
      </c>
      <c r="C397" s="14">
        <v>26074</v>
      </c>
      <c r="D397" s="14">
        <v>100</v>
      </c>
      <c r="E397" s="14" t="s">
        <v>40</v>
      </c>
    </row>
    <row r="398" spans="1:5" x14ac:dyDescent="0.2">
      <c r="A398" s="14">
        <v>94552</v>
      </c>
      <c r="B398" s="14" t="s">
        <v>24</v>
      </c>
      <c r="C398" s="14">
        <v>9713</v>
      </c>
      <c r="D398" s="14">
        <v>100</v>
      </c>
      <c r="E398" s="14" t="s">
        <v>40</v>
      </c>
    </row>
    <row r="399" spans="1:5" x14ac:dyDescent="0.2">
      <c r="A399" s="14">
        <v>94553</v>
      </c>
      <c r="B399" s="14" t="s">
        <v>24</v>
      </c>
      <c r="C399" s="14">
        <v>36522</v>
      </c>
      <c r="D399" s="14">
        <v>100</v>
      </c>
      <c r="E399" s="14" t="s">
        <v>40</v>
      </c>
    </row>
    <row r="400" spans="1:5" x14ac:dyDescent="0.2">
      <c r="A400" s="14">
        <v>94555</v>
      </c>
      <c r="B400" s="14" t="s">
        <v>24</v>
      </c>
      <c r="C400" s="14">
        <v>22374</v>
      </c>
      <c r="D400" s="14">
        <v>100</v>
      </c>
      <c r="E400" s="14" t="s">
        <v>40</v>
      </c>
    </row>
    <row r="401" spans="1:5" x14ac:dyDescent="0.2">
      <c r="A401" s="14">
        <v>94556</v>
      </c>
      <c r="B401" s="14" t="s">
        <v>24</v>
      </c>
      <c r="C401" s="14">
        <v>11586</v>
      </c>
      <c r="D401" s="14">
        <v>100</v>
      </c>
      <c r="E401" s="14" t="s">
        <v>40</v>
      </c>
    </row>
    <row r="402" spans="1:5" x14ac:dyDescent="0.2">
      <c r="A402" s="14">
        <v>94558</v>
      </c>
      <c r="B402" s="14" t="s">
        <v>20</v>
      </c>
      <c r="C402" s="14">
        <v>1</v>
      </c>
      <c r="D402" s="14">
        <v>0</v>
      </c>
      <c r="E402" s="14" t="s">
        <v>39</v>
      </c>
    </row>
    <row r="403" spans="1:5" x14ac:dyDescent="0.2">
      <c r="A403" s="14">
        <v>94558</v>
      </c>
      <c r="B403" s="14" t="s">
        <v>24</v>
      </c>
      <c r="C403" s="14">
        <v>46427</v>
      </c>
      <c r="D403" s="14">
        <v>100</v>
      </c>
      <c r="E403" s="14" t="s">
        <v>39</v>
      </c>
    </row>
    <row r="404" spans="1:5" x14ac:dyDescent="0.2">
      <c r="A404" s="14">
        <v>94559</v>
      </c>
      <c r="B404" s="14" t="s">
        <v>24</v>
      </c>
      <c r="C404" s="14">
        <v>21266</v>
      </c>
      <c r="D404" s="14">
        <v>100</v>
      </c>
      <c r="E404" s="14" t="s">
        <v>40</v>
      </c>
    </row>
    <row r="405" spans="1:5" x14ac:dyDescent="0.2">
      <c r="A405" s="14">
        <v>94560</v>
      </c>
      <c r="B405" s="14" t="s">
        <v>24</v>
      </c>
      <c r="C405" s="14">
        <v>26112</v>
      </c>
      <c r="D405" s="14">
        <v>100</v>
      </c>
      <c r="E405" s="14" t="s">
        <v>40</v>
      </c>
    </row>
    <row r="406" spans="1:5" x14ac:dyDescent="0.2">
      <c r="A406" s="14">
        <v>94561</v>
      </c>
      <c r="B406" s="14" t="s">
        <v>20</v>
      </c>
      <c r="C406" s="14">
        <v>23768</v>
      </c>
      <c r="D406" s="14">
        <v>100</v>
      </c>
      <c r="E406" s="14" t="s">
        <v>40</v>
      </c>
    </row>
    <row r="407" spans="1:5" x14ac:dyDescent="0.2">
      <c r="A407" s="14">
        <v>94562</v>
      </c>
      <c r="B407" s="14" t="s">
        <v>24</v>
      </c>
      <c r="C407" s="14">
        <v>187</v>
      </c>
      <c r="D407" s="14">
        <v>100</v>
      </c>
      <c r="E407" s="14" t="s">
        <v>40</v>
      </c>
    </row>
    <row r="408" spans="1:5" x14ac:dyDescent="0.2">
      <c r="A408" s="14">
        <v>94563</v>
      </c>
      <c r="B408" s="14" t="s">
        <v>24</v>
      </c>
      <c r="C408" s="14">
        <v>13297</v>
      </c>
      <c r="D408" s="14">
        <v>100</v>
      </c>
      <c r="E408" s="14" t="s">
        <v>40</v>
      </c>
    </row>
    <row r="409" spans="1:5" x14ac:dyDescent="0.2">
      <c r="A409" s="14">
        <v>94564</v>
      </c>
      <c r="B409" s="14" t="s">
        <v>21</v>
      </c>
      <c r="C409" s="14">
        <v>13625</v>
      </c>
      <c r="D409" s="14">
        <v>100</v>
      </c>
      <c r="E409" s="14" t="s">
        <v>40</v>
      </c>
    </row>
    <row r="410" spans="1:5" x14ac:dyDescent="0.2">
      <c r="A410" s="14">
        <v>94565</v>
      </c>
      <c r="B410" s="14" t="s">
        <v>20</v>
      </c>
      <c r="C410" s="14">
        <v>55241</v>
      </c>
      <c r="D410" s="14">
        <v>100</v>
      </c>
      <c r="E410" s="14" t="s">
        <v>40</v>
      </c>
    </row>
    <row r="411" spans="1:5" x14ac:dyDescent="0.2">
      <c r="A411" s="14">
        <v>94566</v>
      </c>
      <c r="B411" s="14" t="s">
        <v>24</v>
      </c>
      <c r="C411" s="14">
        <v>29206</v>
      </c>
      <c r="D411" s="14">
        <v>100</v>
      </c>
      <c r="E411" s="14" t="s">
        <v>40</v>
      </c>
    </row>
    <row r="412" spans="1:5" x14ac:dyDescent="0.2">
      <c r="A412" s="14">
        <v>94567</v>
      </c>
      <c r="B412" s="14" t="s">
        <v>24</v>
      </c>
      <c r="C412" s="14">
        <v>351</v>
      </c>
      <c r="D412" s="14">
        <v>100</v>
      </c>
      <c r="E412" s="14" t="s">
        <v>40</v>
      </c>
    </row>
    <row r="413" spans="1:5" x14ac:dyDescent="0.2">
      <c r="A413" s="14">
        <v>94568</v>
      </c>
      <c r="B413" s="14" t="s">
        <v>24</v>
      </c>
      <c r="C413" s="14">
        <v>37539</v>
      </c>
      <c r="D413" s="14">
        <v>100</v>
      </c>
      <c r="E413" s="14" t="s">
        <v>40</v>
      </c>
    </row>
    <row r="414" spans="1:5" x14ac:dyDescent="0.2">
      <c r="A414" s="14">
        <v>94569</v>
      </c>
      <c r="B414" s="14" t="s">
        <v>24</v>
      </c>
      <c r="C414" s="14">
        <v>196</v>
      </c>
      <c r="D414" s="14">
        <v>100</v>
      </c>
      <c r="E414" s="14" t="s">
        <v>40</v>
      </c>
    </row>
    <row r="415" spans="1:5" x14ac:dyDescent="0.2">
      <c r="A415" s="14">
        <v>94571</v>
      </c>
      <c r="B415" s="14" t="s">
        <v>20</v>
      </c>
      <c r="C415" s="14">
        <v>8298</v>
      </c>
      <c r="D415" s="14">
        <v>100</v>
      </c>
      <c r="E415" s="14" t="s">
        <v>40</v>
      </c>
    </row>
    <row r="416" spans="1:5" x14ac:dyDescent="0.2">
      <c r="A416" s="14">
        <v>94572</v>
      </c>
      <c r="B416" s="14" t="s">
        <v>24</v>
      </c>
      <c r="C416" s="14">
        <v>5838</v>
      </c>
      <c r="D416" s="14">
        <v>100</v>
      </c>
      <c r="E416" s="14" t="s">
        <v>40</v>
      </c>
    </row>
    <row r="417" spans="1:5" x14ac:dyDescent="0.2">
      <c r="A417" s="14">
        <v>94573</v>
      </c>
      <c r="B417" s="14" t="s">
        <v>24</v>
      </c>
      <c r="C417" s="14">
        <v>306</v>
      </c>
      <c r="D417" s="14">
        <v>100</v>
      </c>
      <c r="E417" s="14" t="s">
        <v>40</v>
      </c>
    </row>
    <row r="418" spans="1:5" x14ac:dyDescent="0.2">
      <c r="A418" s="14">
        <v>94574</v>
      </c>
      <c r="B418" s="14" t="s">
        <v>24</v>
      </c>
      <c r="C418" s="14">
        <v>7217</v>
      </c>
      <c r="D418" s="14">
        <v>100</v>
      </c>
      <c r="E418" s="14" t="s">
        <v>40</v>
      </c>
    </row>
    <row r="419" spans="1:5" x14ac:dyDescent="0.2">
      <c r="A419" s="14">
        <v>94576</v>
      </c>
      <c r="B419" s="14" t="s">
        <v>24</v>
      </c>
      <c r="C419" s="14">
        <v>425</v>
      </c>
      <c r="D419" s="14">
        <v>100</v>
      </c>
      <c r="E419" s="14" t="s">
        <v>40</v>
      </c>
    </row>
    <row r="420" spans="1:5" x14ac:dyDescent="0.2">
      <c r="A420" s="14">
        <v>94577</v>
      </c>
      <c r="B420" s="14" t="s">
        <v>24</v>
      </c>
      <c r="C420" s="14">
        <v>31270</v>
      </c>
      <c r="D420" s="14">
        <v>100</v>
      </c>
      <c r="E420" s="14" t="s">
        <v>40</v>
      </c>
    </row>
    <row r="421" spans="1:5" x14ac:dyDescent="0.2">
      <c r="A421" s="14">
        <v>94578</v>
      </c>
      <c r="B421" s="14" t="s">
        <v>24</v>
      </c>
      <c r="C421" s="14">
        <v>25499</v>
      </c>
      <c r="D421" s="14">
        <v>100</v>
      </c>
      <c r="E421" s="14" t="s">
        <v>40</v>
      </c>
    </row>
    <row r="422" spans="1:5" x14ac:dyDescent="0.2">
      <c r="A422" s="14">
        <v>94579</v>
      </c>
      <c r="B422" s="14" t="s">
        <v>24</v>
      </c>
      <c r="C422" s="14">
        <v>12599</v>
      </c>
      <c r="D422" s="14">
        <v>100</v>
      </c>
      <c r="E422" s="14" t="s">
        <v>40</v>
      </c>
    </row>
    <row r="423" spans="1:5" x14ac:dyDescent="0.2">
      <c r="A423" s="14">
        <v>94580</v>
      </c>
      <c r="B423" s="14" t="s">
        <v>24</v>
      </c>
      <c r="C423" s="14">
        <v>17440</v>
      </c>
      <c r="D423" s="14">
        <v>100</v>
      </c>
      <c r="E423" s="14" t="s">
        <v>40</v>
      </c>
    </row>
    <row r="424" spans="1:5" x14ac:dyDescent="0.2">
      <c r="A424" s="14">
        <v>94582</v>
      </c>
      <c r="B424" s="14" t="s">
        <v>24</v>
      </c>
      <c r="C424" s="14">
        <v>26424</v>
      </c>
      <c r="D424" s="14">
        <v>100</v>
      </c>
      <c r="E424" s="14" t="s">
        <v>40</v>
      </c>
    </row>
    <row r="425" spans="1:5" x14ac:dyDescent="0.2">
      <c r="A425" s="14">
        <v>94583</v>
      </c>
      <c r="B425" s="14" t="s">
        <v>24</v>
      </c>
      <c r="C425" s="14">
        <v>27981</v>
      </c>
      <c r="D425" s="14">
        <v>100</v>
      </c>
      <c r="E425" s="14" t="s">
        <v>40</v>
      </c>
    </row>
    <row r="426" spans="1:5" x14ac:dyDescent="0.2">
      <c r="A426" s="14">
        <v>94585</v>
      </c>
      <c r="B426" s="14" t="s">
        <v>17</v>
      </c>
      <c r="C426" s="14">
        <v>58</v>
      </c>
      <c r="D426" s="14">
        <v>0.3</v>
      </c>
      <c r="E426" s="14" t="s">
        <v>39</v>
      </c>
    </row>
    <row r="427" spans="1:5" x14ac:dyDescent="0.2">
      <c r="A427" s="14">
        <v>94585</v>
      </c>
      <c r="B427" s="14" t="s">
        <v>20</v>
      </c>
      <c r="C427" s="14">
        <v>18804</v>
      </c>
      <c r="D427" s="14">
        <v>99.7</v>
      </c>
      <c r="E427" s="14" t="s">
        <v>39</v>
      </c>
    </row>
    <row r="428" spans="1:5" x14ac:dyDescent="0.2">
      <c r="A428" s="14">
        <v>94585</v>
      </c>
      <c r="B428" s="14" t="s">
        <v>24</v>
      </c>
      <c r="C428" s="14">
        <v>1</v>
      </c>
      <c r="D428" s="14">
        <v>0</v>
      </c>
      <c r="E428" s="14" t="s">
        <v>39</v>
      </c>
    </row>
    <row r="429" spans="1:5" x14ac:dyDescent="0.2">
      <c r="A429" s="14">
        <v>94586</v>
      </c>
      <c r="B429" s="14" t="s">
        <v>24</v>
      </c>
      <c r="C429" s="14">
        <v>652</v>
      </c>
      <c r="D429" s="14">
        <v>100</v>
      </c>
      <c r="E429" s="14" t="s">
        <v>40</v>
      </c>
    </row>
    <row r="430" spans="1:5" x14ac:dyDescent="0.2">
      <c r="A430" s="14">
        <v>94587</v>
      </c>
      <c r="B430" s="14" t="s">
        <v>24</v>
      </c>
      <c r="C430" s="14">
        <v>39676</v>
      </c>
      <c r="D430" s="14">
        <v>100</v>
      </c>
      <c r="E430" s="14" t="s">
        <v>40</v>
      </c>
    </row>
    <row r="431" spans="1:5" x14ac:dyDescent="0.2">
      <c r="A431" s="14">
        <v>94588</v>
      </c>
      <c r="B431" s="14" t="s">
        <v>24</v>
      </c>
      <c r="C431" s="14">
        <v>22014</v>
      </c>
      <c r="D431" s="14">
        <v>100</v>
      </c>
      <c r="E431" s="14" t="s">
        <v>40</v>
      </c>
    </row>
    <row r="432" spans="1:5" x14ac:dyDescent="0.2">
      <c r="A432" s="14">
        <v>94589</v>
      </c>
      <c r="B432" s="14" t="s">
        <v>24</v>
      </c>
      <c r="C432" s="14">
        <v>18282</v>
      </c>
      <c r="D432" s="14">
        <v>100</v>
      </c>
      <c r="E432" s="14" t="s">
        <v>40</v>
      </c>
    </row>
    <row r="433" spans="1:5" x14ac:dyDescent="0.2">
      <c r="A433" s="14">
        <v>94590</v>
      </c>
      <c r="B433" s="14" t="s">
        <v>24</v>
      </c>
      <c r="C433" s="14">
        <v>28420</v>
      </c>
      <c r="D433" s="14">
        <v>100</v>
      </c>
      <c r="E433" s="14" t="s">
        <v>40</v>
      </c>
    </row>
    <row r="434" spans="1:5" x14ac:dyDescent="0.2">
      <c r="A434" s="14">
        <v>94591</v>
      </c>
      <c r="B434" s="14" t="s">
        <v>24</v>
      </c>
      <c r="C434" s="14">
        <v>38231</v>
      </c>
      <c r="D434" s="14">
        <v>100</v>
      </c>
      <c r="E434" s="14" t="s">
        <v>40</v>
      </c>
    </row>
    <row r="435" spans="1:5" x14ac:dyDescent="0.2">
      <c r="A435" s="14">
        <v>94595</v>
      </c>
      <c r="B435" s="14" t="s">
        <v>24</v>
      </c>
      <c r="C435" s="14">
        <v>18060</v>
      </c>
      <c r="D435" s="14">
        <v>100</v>
      </c>
      <c r="E435" s="14" t="s">
        <v>40</v>
      </c>
    </row>
    <row r="436" spans="1:5" x14ac:dyDescent="0.2">
      <c r="A436" s="14">
        <v>94596</v>
      </c>
      <c r="B436" s="14" t="s">
        <v>24</v>
      </c>
      <c r="C436" s="14">
        <v>16103</v>
      </c>
      <c r="D436" s="14">
        <v>100</v>
      </c>
      <c r="E436" s="14" t="s">
        <v>40</v>
      </c>
    </row>
    <row r="437" spans="1:5" x14ac:dyDescent="0.2">
      <c r="A437" s="14">
        <v>94597</v>
      </c>
      <c r="B437" s="14" t="s">
        <v>24</v>
      </c>
      <c r="C437" s="14">
        <v>19487</v>
      </c>
      <c r="D437" s="14">
        <v>100</v>
      </c>
      <c r="E437" s="14" t="s">
        <v>40</v>
      </c>
    </row>
    <row r="438" spans="1:5" x14ac:dyDescent="0.2">
      <c r="A438" s="14">
        <v>94598</v>
      </c>
      <c r="B438" s="14" t="s">
        <v>24</v>
      </c>
      <c r="C438" s="14">
        <v>20384</v>
      </c>
      <c r="D438" s="14">
        <v>100</v>
      </c>
      <c r="E438" s="14" t="s">
        <v>40</v>
      </c>
    </row>
    <row r="439" spans="1:5" x14ac:dyDescent="0.2">
      <c r="A439" s="14">
        <v>94599</v>
      </c>
      <c r="B439" s="14" t="s">
        <v>24</v>
      </c>
      <c r="C439" s="14">
        <v>2073</v>
      </c>
      <c r="D439" s="14">
        <v>100</v>
      </c>
      <c r="E439" s="14" t="s">
        <v>40</v>
      </c>
    </row>
    <row r="440" spans="1:5" x14ac:dyDescent="0.2">
      <c r="A440" s="14">
        <v>94601</v>
      </c>
      <c r="B440" s="14" t="s">
        <v>21</v>
      </c>
      <c r="C440" s="14">
        <v>29290</v>
      </c>
      <c r="D440" s="14">
        <v>100</v>
      </c>
      <c r="E440" s="14" t="s">
        <v>40</v>
      </c>
    </row>
    <row r="441" spans="1:5" x14ac:dyDescent="0.2">
      <c r="A441" s="14">
        <v>94602</v>
      </c>
      <c r="B441" s="14" t="s">
        <v>21</v>
      </c>
      <c r="C441" s="14">
        <v>23805</v>
      </c>
      <c r="D441" s="14">
        <v>100</v>
      </c>
      <c r="E441" s="14" t="s">
        <v>40</v>
      </c>
    </row>
    <row r="442" spans="1:5" x14ac:dyDescent="0.2">
      <c r="A442" s="14">
        <v>94603</v>
      </c>
      <c r="B442" s="14" t="s">
        <v>21</v>
      </c>
      <c r="C442" s="14">
        <v>19695</v>
      </c>
      <c r="D442" s="14">
        <v>100</v>
      </c>
      <c r="E442" s="14" t="s">
        <v>40</v>
      </c>
    </row>
    <row r="443" spans="1:5" x14ac:dyDescent="0.2">
      <c r="A443" s="14">
        <v>94604</v>
      </c>
      <c r="B443" s="14" t="s">
        <v>21</v>
      </c>
      <c r="C443" s="14">
        <v>10</v>
      </c>
      <c r="D443" s="14">
        <v>100</v>
      </c>
      <c r="E443" s="14" t="s">
        <v>40</v>
      </c>
    </row>
    <row r="444" spans="1:5" x14ac:dyDescent="0.2">
      <c r="A444" s="14">
        <v>94605</v>
      </c>
      <c r="B444" s="14" t="s">
        <v>21</v>
      </c>
      <c r="C444" s="14">
        <v>31863</v>
      </c>
      <c r="D444" s="14">
        <v>100</v>
      </c>
      <c r="E444" s="14" t="s">
        <v>40</v>
      </c>
    </row>
    <row r="445" spans="1:5" x14ac:dyDescent="0.2">
      <c r="A445" s="14">
        <v>94606</v>
      </c>
      <c r="B445" s="14" t="s">
        <v>21</v>
      </c>
      <c r="C445" s="14">
        <v>27984</v>
      </c>
      <c r="D445" s="14">
        <v>100</v>
      </c>
      <c r="E445" s="14" t="s">
        <v>40</v>
      </c>
    </row>
    <row r="446" spans="1:5" x14ac:dyDescent="0.2">
      <c r="A446" s="14">
        <v>94607</v>
      </c>
      <c r="B446" s="14" t="s">
        <v>21</v>
      </c>
      <c r="C446" s="14">
        <v>16615</v>
      </c>
      <c r="D446" s="14">
        <v>100</v>
      </c>
      <c r="E446" s="14" t="s">
        <v>40</v>
      </c>
    </row>
    <row r="447" spans="1:5" x14ac:dyDescent="0.2">
      <c r="A447" s="14">
        <v>94608</v>
      </c>
      <c r="B447" s="14" t="s">
        <v>21</v>
      </c>
      <c r="C447" s="14">
        <v>23553</v>
      </c>
      <c r="D447" s="14">
        <v>100</v>
      </c>
      <c r="E447" s="14" t="s">
        <v>40</v>
      </c>
    </row>
    <row r="448" spans="1:5" x14ac:dyDescent="0.2">
      <c r="A448" s="14">
        <v>94609</v>
      </c>
      <c r="B448" s="14" t="s">
        <v>21</v>
      </c>
      <c r="C448" s="14">
        <v>18890</v>
      </c>
      <c r="D448" s="14">
        <v>100</v>
      </c>
      <c r="E448" s="14" t="s">
        <v>40</v>
      </c>
    </row>
    <row r="449" spans="1:5" x14ac:dyDescent="0.2">
      <c r="A449" s="14">
        <v>94610</v>
      </c>
      <c r="B449" s="14" t="s">
        <v>21</v>
      </c>
      <c r="C449" s="14">
        <v>26348</v>
      </c>
      <c r="D449" s="14">
        <v>100</v>
      </c>
      <c r="E449" s="14" t="s">
        <v>40</v>
      </c>
    </row>
    <row r="450" spans="1:5" x14ac:dyDescent="0.2">
      <c r="A450" s="14">
        <v>94611</v>
      </c>
      <c r="B450" s="14" t="s">
        <v>21</v>
      </c>
      <c r="C450" s="14">
        <v>31293</v>
      </c>
      <c r="D450" s="14">
        <v>100</v>
      </c>
      <c r="E450" s="14" t="s">
        <v>40</v>
      </c>
    </row>
    <row r="451" spans="1:5" x14ac:dyDescent="0.2">
      <c r="A451" s="14">
        <v>94612</v>
      </c>
      <c r="B451" s="14" t="s">
        <v>21</v>
      </c>
      <c r="C451" s="14">
        <v>9196</v>
      </c>
      <c r="D451" s="14">
        <v>100</v>
      </c>
      <c r="E451" s="14" t="s">
        <v>40</v>
      </c>
    </row>
    <row r="452" spans="1:5" x14ac:dyDescent="0.2">
      <c r="A452" s="14">
        <v>94613</v>
      </c>
      <c r="B452" s="14" t="s">
        <v>21</v>
      </c>
      <c r="C452" s="14">
        <v>26</v>
      </c>
      <c r="D452" s="14">
        <v>100</v>
      </c>
      <c r="E452" s="14" t="s">
        <v>40</v>
      </c>
    </row>
    <row r="453" spans="1:5" x14ac:dyDescent="0.2">
      <c r="A453" s="14">
        <v>94618</v>
      </c>
      <c r="B453" s="14" t="s">
        <v>21</v>
      </c>
      <c r="C453" s="14">
        <v>14941</v>
      </c>
      <c r="D453" s="14">
        <v>100</v>
      </c>
      <c r="E453" s="14" t="s">
        <v>40</v>
      </c>
    </row>
    <row r="454" spans="1:5" x14ac:dyDescent="0.2">
      <c r="A454" s="14">
        <v>94619</v>
      </c>
      <c r="B454" s="14" t="s">
        <v>21</v>
      </c>
      <c r="C454" s="14">
        <v>18799</v>
      </c>
      <c r="D454" s="14">
        <v>100</v>
      </c>
      <c r="E454" s="14" t="s">
        <v>40</v>
      </c>
    </row>
    <row r="455" spans="1:5" x14ac:dyDescent="0.2">
      <c r="A455" s="14">
        <v>94621</v>
      </c>
      <c r="B455" s="14" t="s">
        <v>21</v>
      </c>
      <c r="C455" s="14">
        <v>17650</v>
      </c>
      <c r="D455" s="14">
        <v>100</v>
      </c>
      <c r="E455" s="14" t="s">
        <v>40</v>
      </c>
    </row>
    <row r="456" spans="1:5" x14ac:dyDescent="0.2">
      <c r="A456" s="14">
        <v>94662</v>
      </c>
      <c r="B456" s="14" t="s">
        <v>20</v>
      </c>
      <c r="C456" s="14">
        <v>1</v>
      </c>
      <c r="D456" s="14">
        <v>100</v>
      </c>
      <c r="E456" s="14" t="s">
        <v>40</v>
      </c>
    </row>
    <row r="457" spans="1:5" x14ac:dyDescent="0.2">
      <c r="A457" s="14">
        <v>94701</v>
      </c>
      <c r="B457" s="14" t="s">
        <v>21</v>
      </c>
      <c r="C457" s="14">
        <v>3</v>
      </c>
      <c r="D457" s="14">
        <v>100</v>
      </c>
      <c r="E457" s="14" t="s">
        <v>40</v>
      </c>
    </row>
    <row r="458" spans="1:5" x14ac:dyDescent="0.2">
      <c r="A458" s="14">
        <v>94702</v>
      </c>
      <c r="B458" s="14" t="s">
        <v>21</v>
      </c>
      <c r="C458" s="14">
        <v>14674</v>
      </c>
      <c r="D458" s="14">
        <v>100</v>
      </c>
      <c r="E458" s="14" t="s">
        <v>40</v>
      </c>
    </row>
    <row r="459" spans="1:5" x14ac:dyDescent="0.2">
      <c r="A459" s="14">
        <v>94703</v>
      </c>
      <c r="B459" s="14" t="s">
        <v>21</v>
      </c>
      <c r="C459" s="14">
        <v>17654</v>
      </c>
      <c r="D459" s="14">
        <v>100</v>
      </c>
      <c r="E459" s="14" t="s">
        <v>40</v>
      </c>
    </row>
    <row r="460" spans="1:5" x14ac:dyDescent="0.2">
      <c r="A460" s="14">
        <v>94704</v>
      </c>
      <c r="B460" s="14" t="s">
        <v>21</v>
      </c>
      <c r="C460" s="14">
        <v>14253</v>
      </c>
      <c r="D460" s="14">
        <v>100</v>
      </c>
      <c r="E460" s="14" t="s">
        <v>40</v>
      </c>
    </row>
    <row r="461" spans="1:5" x14ac:dyDescent="0.2">
      <c r="A461" s="14">
        <v>94705</v>
      </c>
      <c r="B461" s="14" t="s">
        <v>21</v>
      </c>
      <c r="C461" s="14">
        <v>11623</v>
      </c>
      <c r="D461" s="14">
        <v>100</v>
      </c>
      <c r="E461" s="14" t="s">
        <v>40</v>
      </c>
    </row>
    <row r="462" spans="1:5" x14ac:dyDescent="0.2">
      <c r="A462" s="14">
        <v>94706</v>
      </c>
      <c r="B462" s="14" t="s">
        <v>21</v>
      </c>
      <c r="C462" s="14">
        <v>13440</v>
      </c>
      <c r="D462" s="14">
        <v>100</v>
      </c>
      <c r="E462" s="14" t="s">
        <v>40</v>
      </c>
    </row>
    <row r="463" spans="1:5" x14ac:dyDescent="0.2">
      <c r="A463" s="14">
        <v>94707</v>
      </c>
      <c r="B463" s="14" t="s">
        <v>21</v>
      </c>
      <c r="C463" s="14">
        <v>10309</v>
      </c>
      <c r="D463" s="14">
        <v>100</v>
      </c>
      <c r="E463" s="14" t="s">
        <v>40</v>
      </c>
    </row>
    <row r="464" spans="1:5" x14ac:dyDescent="0.2">
      <c r="A464" s="14">
        <v>94708</v>
      </c>
      <c r="B464" s="14" t="s">
        <v>21</v>
      </c>
      <c r="C464" s="14">
        <v>9524</v>
      </c>
      <c r="D464" s="14">
        <v>100</v>
      </c>
      <c r="E464" s="14" t="s">
        <v>40</v>
      </c>
    </row>
    <row r="465" spans="1:5" x14ac:dyDescent="0.2">
      <c r="A465" s="14">
        <v>94709</v>
      </c>
      <c r="B465" s="14" t="s">
        <v>21</v>
      </c>
      <c r="C465" s="14">
        <v>9969</v>
      </c>
      <c r="D465" s="14">
        <v>100</v>
      </c>
      <c r="E465" s="14" t="s">
        <v>40</v>
      </c>
    </row>
    <row r="466" spans="1:5" x14ac:dyDescent="0.2">
      <c r="A466" s="14">
        <v>94710</v>
      </c>
      <c r="B466" s="14" t="s">
        <v>21</v>
      </c>
      <c r="C466" s="14">
        <v>5866</v>
      </c>
      <c r="D466" s="14">
        <v>100</v>
      </c>
      <c r="E466" s="14" t="s">
        <v>40</v>
      </c>
    </row>
    <row r="467" spans="1:5" x14ac:dyDescent="0.2">
      <c r="A467" s="14">
        <v>94720</v>
      </c>
      <c r="B467" s="14" t="s">
        <v>21</v>
      </c>
      <c r="C467" s="14">
        <v>86</v>
      </c>
      <c r="D467" s="14">
        <v>100</v>
      </c>
      <c r="E467" s="14" t="s">
        <v>40</v>
      </c>
    </row>
    <row r="468" spans="1:5" x14ac:dyDescent="0.2">
      <c r="A468" s="14">
        <v>94801</v>
      </c>
      <c r="B468" s="14" t="s">
        <v>21</v>
      </c>
      <c r="C468" s="14">
        <v>19211</v>
      </c>
      <c r="D468" s="14">
        <v>100</v>
      </c>
      <c r="E468" s="14" t="s">
        <v>40</v>
      </c>
    </row>
    <row r="469" spans="1:5" x14ac:dyDescent="0.2">
      <c r="A469" s="14">
        <v>94803</v>
      </c>
      <c r="B469" s="14" t="s">
        <v>21</v>
      </c>
      <c r="C469" s="14">
        <v>19039</v>
      </c>
      <c r="D469" s="14">
        <v>100</v>
      </c>
      <c r="E469" s="14" t="s">
        <v>40</v>
      </c>
    </row>
    <row r="470" spans="1:5" x14ac:dyDescent="0.2">
      <c r="A470" s="14">
        <v>94804</v>
      </c>
      <c r="B470" s="14" t="s">
        <v>21</v>
      </c>
      <c r="C470" s="14">
        <v>28944</v>
      </c>
      <c r="D470" s="14">
        <v>100</v>
      </c>
      <c r="E470" s="14" t="s">
        <v>40</v>
      </c>
    </row>
    <row r="471" spans="1:5" x14ac:dyDescent="0.2">
      <c r="A471" s="14">
        <v>94805</v>
      </c>
      <c r="B471" s="14" t="s">
        <v>21</v>
      </c>
      <c r="C471" s="14">
        <v>10159</v>
      </c>
      <c r="D471" s="14">
        <v>100</v>
      </c>
      <c r="E471" s="14" t="s">
        <v>40</v>
      </c>
    </row>
    <row r="472" spans="1:5" x14ac:dyDescent="0.2">
      <c r="A472" s="14">
        <v>94806</v>
      </c>
      <c r="B472" s="14" t="s">
        <v>21</v>
      </c>
      <c r="C472" s="14">
        <v>39164</v>
      </c>
      <c r="D472" s="14">
        <v>100</v>
      </c>
      <c r="E472" s="14" t="s">
        <v>40</v>
      </c>
    </row>
    <row r="473" spans="1:5" x14ac:dyDescent="0.2">
      <c r="A473" s="14">
        <v>94901</v>
      </c>
      <c r="B473" s="14" t="s">
        <v>24</v>
      </c>
      <c r="C473" s="14">
        <v>29115</v>
      </c>
      <c r="D473" s="14">
        <v>100</v>
      </c>
      <c r="E473" s="14" t="s">
        <v>40</v>
      </c>
    </row>
    <row r="474" spans="1:5" x14ac:dyDescent="0.2">
      <c r="A474" s="14">
        <v>94903</v>
      </c>
      <c r="B474" s="14" t="s">
        <v>24</v>
      </c>
      <c r="C474" s="14">
        <v>22575</v>
      </c>
      <c r="D474" s="14">
        <v>100</v>
      </c>
      <c r="E474" s="14" t="s">
        <v>40</v>
      </c>
    </row>
    <row r="475" spans="1:5" x14ac:dyDescent="0.2">
      <c r="A475" s="14">
        <v>94904</v>
      </c>
      <c r="B475" s="14" t="s">
        <v>24</v>
      </c>
      <c r="C475" s="14">
        <v>7044</v>
      </c>
      <c r="D475" s="14">
        <v>100</v>
      </c>
      <c r="E475" s="14" t="s">
        <v>40</v>
      </c>
    </row>
    <row r="476" spans="1:5" x14ac:dyDescent="0.2">
      <c r="A476" s="14">
        <v>94909</v>
      </c>
      <c r="B476" s="14" t="s">
        <v>24</v>
      </c>
      <c r="C476" s="14">
        <v>2</v>
      </c>
      <c r="D476" s="14">
        <v>100</v>
      </c>
      <c r="E476" s="14" t="s">
        <v>40</v>
      </c>
    </row>
    <row r="477" spans="1:5" x14ac:dyDescent="0.2">
      <c r="A477" s="14">
        <v>94913</v>
      </c>
      <c r="B477" s="14" t="s">
        <v>24</v>
      </c>
      <c r="C477" s="14">
        <v>1</v>
      </c>
      <c r="D477" s="14">
        <v>100</v>
      </c>
      <c r="E477" s="14" t="s">
        <v>40</v>
      </c>
    </row>
    <row r="478" spans="1:5" x14ac:dyDescent="0.2">
      <c r="A478" s="14">
        <v>94914</v>
      </c>
      <c r="B478" s="14" t="s">
        <v>24</v>
      </c>
      <c r="C478" s="14">
        <v>6</v>
      </c>
      <c r="D478" s="14">
        <v>100</v>
      </c>
      <c r="E478" s="14" t="s">
        <v>40</v>
      </c>
    </row>
    <row r="479" spans="1:5" x14ac:dyDescent="0.2">
      <c r="A479" s="14">
        <v>94920</v>
      </c>
      <c r="B479" s="14" t="s">
        <v>21</v>
      </c>
      <c r="C479" s="14">
        <v>11295</v>
      </c>
      <c r="D479" s="14">
        <v>100</v>
      </c>
      <c r="E479" s="14" t="s">
        <v>40</v>
      </c>
    </row>
    <row r="480" spans="1:5" x14ac:dyDescent="0.2">
      <c r="A480" s="14">
        <v>94922</v>
      </c>
      <c r="B480" s="14" t="s">
        <v>21</v>
      </c>
      <c r="C480" s="14">
        <v>129</v>
      </c>
      <c r="D480" s="14">
        <v>89</v>
      </c>
      <c r="E480" s="14" t="s">
        <v>39</v>
      </c>
    </row>
    <row r="481" spans="1:5" x14ac:dyDescent="0.2">
      <c r="A481" s="14">
        <v>94922</v>
      </c>
      <c r="B481" s="14" t="s">
        <v>24</v>
      </c>
      <c r="C481" s="14">
        <v>16</v>
      </c>
      <c r="D481" s="14">
        <v>11</v>
      </c>
      <c r="E481" s="14" t="s">
        <v>39</v>
      </c>
    </row>
    <row r="482" spans="1:5" x14ac:dyDescent="0.2">
      <c r="A482" s="14">
        <v>94923</v>
      </c>
      <c r="B482" s="14" t="s">
        <v>21</v>
      </c>
      <c r="C482" s="14">
        <v>1292</v>
      </c>
      <c r="D482" s="14">
        <v>94.7</v>
      </c>
      <c r="E482" s="14" t="s">
        <v>39</v>
      </c>
    </row>
    <row r="483" spans="1:5" x14ac:dyDescent="0.2">
      <c r="A483" s="14">
        <v>94923</v>
      </c>
      <c r="B483" s="14" t="s">
        <v>24</v>
      </c>
      <c r="C483" s="14">
        <v>73</v>
      </c>
      <c r="D483" s="14">
        <v>5.3</v>
      </c>
      <c r="E483" s="14" t="s">
        <v>39</v>
      </c>
    </row>
    <row r="484" spans="1:5" x14ac:dyDescent="0.2">
      <c r="A484" s="14">
        <v>94924</v>
      </c>
      <c r="B484" s="14" t="s">
        <v>21</v>
      </c>
      <c r="C484" s="14">
        <v>671</v>
      </c>
      <c r="D484" s="14">
        <v>100</v>
      </c>
      <c r="E484" s="14" t="s">
        <v>40</v>
      </c>
    </row>
    <row r="485" spans="1:5" x14ac:dyDescent="0.2">
      <c r="A485" s="14">
        <v>94925</v>
      </c>
      <c r="B485" s="14" t="s">
        <v>24</v>
      </c>
      <c r="C485" s="14">
        <v>7653</v>
      </c>
      <c r="D485" s="14">
        <v>100</v>
      </c>
      <c r="E485" s="14" t="s">
        <v>40</v>
      </c>
    </row>
    <row r="486" spans="1:5" x14ac:dyDescent="0.2">
      <c r="A486" s="14">
        <v>94928</v>
      </c>
      <c r="B486" s="14" t="s">
        <v>24</v>
      </c>
      <c r="C486" s="14">
        <v>28356</v>
      </c>
      <c r="D486" s="14">
        <v>100</v>
      </c>
      <c r="E486" s="14" t="s">
        <v>40</v>
      </c>
    </row>
    <row r="487" spans="1:5" x14ac:dyDescent="0.2">
      <c r="A487" s="14">
        <v>94929</v>
      </c>
      <c r="B487" s="14" t="s">
        <v>21</v>
      </c>
      <c r="C487" s="14">
        <v>392</v>
      </c>
      <c r="D487" s="14">
        <v>100</v>
      </c>
      <c r="E487" s="14" t="s">
        <v>40</v>
      </c>
    </row>
    <row r="488" spans="1:5" x14ac:dyDescent="0.2">
      <c r="A488" s="14">
        <v>94930</v>
      </c>
      <c r="B488" s="14" t="s">
        <v>24</v>
      </c>
      <c r="C488" s="14">
        <v>7507</v>
      </c>
      <c r="D488" s="14">
        <v>100</v>
      </c>
      <c r="E488" s="14" t="s">
        <v>40</v>
      </c>
    </row>
    <row r="489" spans="1:5" x14ac:dyDescent="0.2">
      <c r="A489" s="14">
        <v>94931</v>
      </c>
      <c r="B489" s="14" t="s">
        <v>24</v>
      </c>
      <c r="C489" s="14">
        <v>6827</v>
      </c>
      <c r="D489" s="14">
        <v>100</v>
      </c>
      <c r="E489" s="14" t="s">
        <v>40</v>
      </c>
    </row>
    <row r="490" spans="1:5" x14ac:dyDescent="0.2">
      <c r="A490" s="14">
        <v>94933</v>
      </c>
      <c r="B490" s="14" t="s">
        <v>24</v>
      </c>
      <c r="C490" s="14">
        <v>383</v>
      </c>
      <c r="D490" s="14">
        <v>100</v>
      </c>
      <c r="E490" s="14" t="s">
        <v>40</v>
      </c>
    </row>
    <row r="491" spans="1:5" x14ac:dyDescent="0.2">
      <c r="A491" s="14">
        <v>94937</v>
      </c>
      <c r="B491" s="14" t="s">
        <v>21</v>
      </c>
      <c r="C491" s="14">
        <v>868</v>
      </c>
      <c r="D491" s="14">
        <v>100</v>
      </c>
      <c r="E491" s="14" t="s">
        <v>40</v>
      </c>
    </row>
    <row r="492" spans="1:5" x14ac:dyDescent="0.2">
      <c r="A492" s="14">
        <v>94938</v>
      </c>
      <c r="B492" s="14" t="s">
        <v>21</v>
      </c>
      <c r="C492" s="14">
        <v>18</v>
      </c>
      <c r="D492" s="14">
        <v>7</v>
      </c>
      <c r="E492" s="14" t="s">
        <v>39</v>
      </c>
    </row>
    <row r="493" spans="1:5" x14ac:dyDescent="0.2">
      <c r="A493" s="14">
        <v>94938</v>
      </c>
      <c r="B493" s="14" t="s">
        <v>24</v>
      </c>
      <c r="C493" s="14">
        <v>239</v>
      </c>
      <c r="D493" s="14">
        <v>93</v>
      </c>
      <c r="E493" s="14" t="s">
        <v>39</v>
      </c>
    </row>
    <row r="494" spans="1:5" x14ac:dyDescent="0.2">
      <c r="A494" s="14">
        <v>94939</v>
      </c>
      <c r="B494" s="14" t="s">
        <v>24</v>
      </c>
      <c r="C494" s="14">
        <v>9503</v>
      </c>
      <c r="D494" s="14">
        <v>100</v>
      </c>
      <c r="E494" s="14" t="s">
        <v>40</v>
      </c>
    </row>
    <row r="495" spans="1:5" x14ac:dyDescent="0.2">
      <c r="A495" s="14">
        <v>94940</v>
      </c>
      <c r="B495" s="14" t="s">
        <v>21</v>
      </c>
      <c r="C495" s="14">
        <v>141</v>
      </c>
      <c r="D495" s="14">
        <v>100</v>
      </c>
      <c r="E495" s="14" t="s">
        <v>40</v>
      </c>
    </row>
    <row r="496" spans="1:5" x14ac:dyDescent="0.2">
      <c r="A496" s="14">
        <v>94941</v>
      </c>
      <c r="B496" s="14" t="s">
        <v>21</v>
      </c>
      <c r="C496" s="14">
        <v>24795</v>
      </c>
      <c r="D496" s="14">
        <v>100</v>
      </c>
      <c r="E496" s="14" t="s">
        <v>40</v>
      </c>
    </row>
    <row r="497" spans="1:5" x14ac:dyDescent="0.2">
      <c r="A497" s="14">
        <v>94942</v>
      </c>
      <c r="B497" s="14" t="s">
        <v>17</v>
      </c>
      <c r="C497" s="14">
        <v>1</v>
      </c>
      <c r="D497" s="14">
        <v>100</v>
      </c>
      <c r="E497" s="14" t="s">
        <v>40</v>
      </c>
    </row>
    <row r="498" spans="1:5" x14ac:dyDescent="0.2">
      <c r="A498" s="14">
        <v>94945</v>
      </c>
      <c r="B498" s="14" t="s">
        <v>24</v>
      </c>
      <c r="C498" s="14">
        <v>13488</v>
      </c>
      <c r="D498" s="14">
        <v>100</v>
      </c>
      <c r="E498" s="14" t="s">
        <v>40</v>
      </c>
    </row>
    <row r="499" spans="1:5" x14ac:dyDescent="0.2">
      <c r="A499" s="14">
        <v>94946</v>
      </c>
      <c r="B499" s="14" t="s">
        <v>24</v>
      </c>
      <c r="C499" s="14">
        <v>299</v>
      </c>
      <c r="D499" s="14">
        <v>100</v>
      </c>
      <c r="E499" s="14" t="s">
        <v>40</v>
      </c>
    </row>
    <row r="500" spans="1:5" x14ac:dyDescent="0.2">
      <c r="A500" s="14">
        <v>94947</v>
      </c>
      <c r="B500" s="14" t="s">
        <v>24</v>
      </c>
      <c r="C500" s="14">
        <v>18333</v>
      </c>
      <c r="D500" s="14">
        <v>100</v>
      </c>
      <c r="E500" s="14" t="s">
        <v>40</v>
      </c>
    </row>
    <row r="501" spans="1:5" x14ac:dyDescent="0.2">
      <c r="A501" s="14">
        <v>94949</v>
      </c>
      <c r="B501" s="14" t="s">
        <v>24</v>
      </c>
      <c r="C501" s="14">
        <v>13003</v>
      </c>
      <c r="D501" s="14">
        <v>100</v>
      </c>
      <c r="E501" s="14" t="s">
        <v>40</v>
      </c>
    </row>
    <row r="502" spans="1:5" x14ac:dyDescent="0.2">
      <c r="A502" s="14">
        <v>94950</v>
      </c>
      <c r="B502" s="14" t="s">
        <v>21</v>
      </c>
      <c r="C502" s="14">
        <v>43</v>
      </c>
      <c r="D502" s="14">
        <v>100</v>
      </c>
      <c r="E502" s="14" t="s">
        <v>40</v>
      </c>
    </row>
    <row r="503" spans="1:5" x14ac:dyDescent="0.2">
      <c r="A503" s="14">
        <v>94951</v>
      </c>
      <c r="B503" s="14" t="s">
        <v>24</v>
      </c>
      <c r="C503" s="14">
        <v>2876</v>
      </c>
      <c r="D503" s="14">
        <v>100</v>
      </c>
      <c r="E503" s="14" t="s">
        <v>40</v>
      </c>
    </row>
    <row r="504" spans="1:5" x14ac:dyDescent="0.2">
      <c r="A504" s="14">
        <v>94952</v>
      </c>
      <c r="B504" s="14" t="s">
        <v>24</v>
      </c>
      <c r="C504" s="14">
        <v>24721</v>
      </c>
      <c r="D504" s="14">
        <v>100</v>
      </c>
      <c r="E504" s="14" t="s">
        <v>40</v>
      </c>
    </row>
    <row r="505" spans="1:5" x14ac:dyDescent="0.2">
      <c r="A505" s="14">
        <v>94954</v>
      </c>
      <c r="B505" s="14" t="s">
        <v>24</v>
      </c>
      <c r="C505" s="14">
        <v>26316</v>
      </c>
      <c r="D505" s="14">
        <v>100</v>
      </c>
      <c r="E505" s="14" t="s">
        <v>40</v>
      </c>
    </row>
    <row r="506" spans="1:5" x14ac:dyDescent="0.2">
      <c r="A506" s="14">
        <v>94956</v>
      </c>
      <c r="B506" s="14" t="s">
        <v>21</v>
      </c>
      <c r="C506" s="14">
        <v>642</v>
      </c>
      <c r="D506" s="14">
        <v>100</v>
      </c>
      <c r="E506" s="14" t="s">
        <v>40</v>
      </c>
    </row>
    <row r="507" spans="1:5" x14ac:dyDescent="0.2">
      <c r="A507" s="14">
        <v>94957</v>
      </c>
      <c r="B507" s="14" t="s">
        <v>24</v>
      </c>
      <c r="C507" s="14">
        <v>1704</v>
      </c>
      <c r="D507" s="14">
        <v>100</v>
      </c>
      <c r="E507" s="14" t="s">
        <v>40</v>
      </c>
    </row>
    <row r="508" spans="1:5" x14ac:dyDescent="0.2">
      <c r="A508" s="14">
        <v>94960</v>
      </c>
      <c r="B508" s="14" t="s">
        <v>24</v>
      </c>
      <c r="C508" s="14">
        <v>12192</v>
      </c>
      <c r="D508" s="14">
        <v>100</v>
      </c>
      <c r="E508" s="14" t="s">
        <v>40</v>
      </c>
    </row>
    <row r="509" spans="1:5" x14ac:dyDescent="0.2">
      <c r="A509" s="14">
        <v>94963</v>
      </c>
      <c r="B509" s="14" t="s">
        <v>24</v>
      </c>
      <c r="C509" s="14">
        <v>232</v>
      </c>
      <c r="D509" s="14">
        <v>100</v>
      </c>
      <c r="E509" s="14" t="s">
        <v>40</v>
      </c>
    </row>
    <row r="510" spans="1:5" x14ac:dyDescent="0.2">
      <c r="A510" s="14">
        <v>94964</v>
      </c>
      <c r="B510" s="14" t="s">
        <v>24</v>
      </c>
      <c r="C510" s="14">
        <v>92</v>
      </c>
      <c r="D510" s="14">
        <v>100</v>
      </c>
      <c r="E510" s="14" t="s">
        <v>40</v>
      </c>
    </row>
    <row r="511" spans="1:5" x14ac:dyDescent="0.2">
      <c r="A511" s="14">
        <v>94965</v>
      </c>
      <c r="B511" s="14" t="s">
        <v>21</v>
      </c>
      <c r="C511" s="14">
        <v>10519</v>
      </c>
      <c r="D511" s="14">
        <v>100</v>
      </c>
      <c r="E511" s="14" t="s">
        <v>40</v>
      </c>
    </row>
    <row r="512" spans="1:5" x14ac:dyDescent="0.2">
      <c r="A512" s="14">
        <v>94966</v>
      </c>
      <c r="B512" s="14" t="s">
        <v>21</v>
      </c>
      <c r="C512" s="14">
        <v>1</v>
      </c>
      <c r="D512" s="14">
        <v>100</v>
      </c>
      <c r="E512" s="14" t="s">
        <v>40</v>
      </c>
    </row>
    <row r="513" spans="1:5" x14ac:dyDescent="0.2">
      <c r="A513" s="14">
        <v>94970</v>
      </c>
      <c r="B513" s="14" t="s">
        <v>21</v>
      </c>
      <c r="C513" s="14">
        <v>744</v>
      </c>
      <c r="D513" s="14">
        <v>100</v>
      </c>
      <c r="E513" s="14" t="s">
        <v>40</v>
      </c>
    </row>
    <row r="514" spans="1:5" x14ac:dyDescent="0.2">
      <c r="A514" s="14">
        <v>94971</v>
      </c>
      <c r="B514" s="14" t="s">
        <v>21</v>
      </c>
      <c r="C514" s="14">
        <v>162</v>
      </c>
      <c r="D514" s="14">
        <v>92</v>
      </c>
      <c r="E514" s="14" t="s">
        <v>39</v>
      </c>
    </row>
    <row r="515" spans="1:5" x14ac:dyDescent="0.2">
      <c r="A515" s="14">
        <v>94971</v>
      </c>
      <c r="B515" s="14" t="s">
        <v>24</v>
      </c>
      <c r="C515" s="14">
        <v>14</v>
      </c>
      <c r="D515" s="14">
        <v>8</v>
      </c>
      <c r="E515" s="14" t="s">
        <v>39</v>
      </c>
    </row>
    <row r="516" spans="1:5" x14ac:dyDescent="0.2">
      <c r="A516" s="14">
        <v>94972</v>
      </c>
      <c r="B516" s="14" t="s">
        <v>21</v>
      </c>
      <c r="C516" s="14">
        <v>51</v>
      </c>
      <c r="D516" s="14">
        <v>71.8</v>
      </c>
      <c r="E516" s="14" t="s">
        <v>39</v>
      </c>
    </row>
    <row r="517" spans="1:5" x14ac:dyDescent="0.2">
      <c r="A517" s="14">
        <v>94972</v>
      </c>
      <c r="B517" s="14" t="s">
        <v>24</v>
      </c>
      <c r="C517" s="14">
        <v>20</v>
      </c>
      <c r="D517" s="14">
        <v>28.2</v>
      </c>
      <c r="E517" s="14" t="s">
        <v>39</v>
      </c>
    </row>
    <row r="518" spans="1:5" x14ac:dyDescent="0.2">
      <c r="A518" s="14">
        <v>94973</v>
      </c>
      <c r="B518" s="14" t="s">
        <v>24</v>
      </c>
      <c r="C518" s="14">
        <v>594</v>
      </c>
      <c r="D518" s="14">
        <v>100</v>
      </c>
      <c r="E518" s="14" t="s">
        <v>40</v>
      </c>
    </row>
    <row r="519" spans="1:5" x14ac:dyDescent="0.2">
      <c r="A519" s="14">
        <v>95001</v>
      </c>
      <c r="B519" s="14" t="s">
        <v>21</v>
      </c>
      <c r="C519" s="14">
        <v>2</v>
      </c>
      <c r="D519" s="14">
        <v>100</v>
      </c>
      <c r="E519" s="14" t="s">
        <v>40</v>
      </c>
    </row>
    <row r="520" spans="1:5" x14ac:dyDescent="0.2">
      <c r="A520" s="14">
        <v>95002</v>
      </c>
      <c r="B520" s="14" t="s">
        <v>24</v>
      </c>
      <c r="C520" s="14">
        <v>832</v>
      </c>
      <c r="D520" s="14">
        <v>100</v>
      </c>
      <c r="E520" s="14" t="s">
        <v>40</v>
      </c>
    </row>
    <row r="521" spans="1:5" x14ac:dyDescent="0.2">
      <c r="A521" s="14">
        <v>95003</v>
      </c>
      <c r="B521" s="14" t="s">
        <v>21</v>
      </c>
      <c r="C521" s="14">
        <v>20303</v>
      </c>
      <c r="D521" s="14">
        <v>100</v>
      </c>
      <c r="E521" s="14" t="s">
        <v>40</v>
      </c>
    </row>
    <row r="522" spans="1:5" x14ac:dyDescent="0.2">
      <c r="A522" s="14">
        <v>95004</v>
      </c>
      <c r="B522" s="14" t="s">
        <v>21</v>
      </c>
      <c r="C522" s="14">
        <v>1794</v>
      </c>
      <c r="D522" s="14">
        <v>100</v>
      </c>
      <c r="E522" s="14" t="s">
        <v>40</v>
      </c>
    </row>
    <row r="523" spans="1:5" x14ac:dyDescent="0.2">
      <c r="A523" s="14">
        <v>95005</v>
      </c>
      <c r="B523" s="14" t="s">
        <v>21</v>
      </c>
      <c r="C523" s="14">
        <v>3936</v>
      </c>
      <c r="D523" s="14">
        <v>100</v>
      </c>
      <c r="E523" s="14" t="s">
        <v>40</v>
      </c>
    </row>
    <row r="524" spans="1:5" x14ac:dyDescent="0.2">
      <c r="A524" s="14">
        <v>95006</v>
      </c>
      <c r="B524" s="14" t="s">
        <v>21</v>
      </c>
      <c r="C524" s="14">
        <v>4477</v>
      </c>
      <c r="D524" s="14">
        <v>100</v>
      </c>
      <c r="E524" s="14" t="s">
        <v>40</v>
      </c>
    </row>
    <row r="525" spans="1:5" x14ac:dyDescent="0.2">
      <c r="A525" s="14">
        <v>95007</v>
      </c>
      <c r="B525" s="14" t="s">
        <v>21</v>
      </c>
      <c r="C525" s="14">
        <v>567</v>
      </c>
      <c r="D525" s="14">
        <v>100</v>
      </c>
      <c r="E525" s="14" t="s">
        <v>40</v>
      </c>
    </row>
    <row r="526" spans="1:5" x14ac:dyDescent="0.2">
      <c r="A526" s="14">
        <v>95008</v>
      </c>
      <c r="B526" s="14" t="s">
        <v>24</v>
      </c>
      <c r="C526" s="14">
        <v>34697</v>
      </c>
      <c r="D526" s="14">
        <v>100</v>
      </c>
      <c r="E526" s="14" t="s">
        <v>40</v>
      </c>
    </row>
    <row r="527" spans="1:5" x14ac:dyDescent="0.2">
      <c r="A527" s="14">
        <v>95010</v>
      </c>
      <c r="B527" s="14" t="s">
        <v>21</v>
      </c>
      <c r="C527" s="14">
        <v>9171</v>
      </c>
      <c r="D527" s="14">
        <v>100</v>
      </c>
      <c r="E527" s="14" t="s">
        <v>40</v>
      </c>
    </row>
    <row r="528" spans="1:5" x14ac:dyDescent="0.2">
      <c r="A528" s="14">
        <v>95012</v>
      </c>
      <c r="B528" s="14" t="s">
        <v>21</v>
      </c>
      <c r="C528" s="14">
        <v>4694</v>
      </c>
      <c r="D528" s="14">
        <v>100</v>
      </c>
      <c r="E528" s="14" t="s">
        <v>40</v>
      </c>
    </row>
    <row r="529" spans="1:5" x14ac:dyDescent="0.2">
      <c r="A529" s="14">
        <v>95013</v>
      </c>
      <c r="B529" s="14" t="s">
        <v>24</v>
      </c>
      <c r="C529" s="14">
        <v>75</v>
      </c>
      <c r="D529" s="14">
        <v>100</v>
      </c>
      <c r="E529" s="14" t="s">
        <v>40</v>
      </c>
    </row>
    <row r="530" spans="1:5" x14ac:dyDescent="0.2">
      <c r="A530" s="14">
        <v>95014</v>
      </c>
      <c r="B530" s="14" t="s">
        <v>24</v>
      </c>
      <c r="C530" s="14">
        <v>39922</v>
      </c>
      <c r="D530" s="14">
        <v>100</v>
      </c>
      <c r="E530" s="14" t="s">
        <v>40</v>
      </c>
    </row>
    <row r="531" spans="1:5" x14ac:dyDescent="0.2">
      <c r="A531" s="14">
        <v>95017</v>
      </c>
      <c r="B531" s="14" t="s">
        <v>21</v>
      </c>
      <c r="C531" s="14">
        <v>264</v>
      </c>
      <c r="D531" s="14">
        <v>100</v>
      </c>
      <c r="E531" s="14" t="s">
        <v>40</v>
      </c>
    </row>
    <row r="532" spans="1:5" x14ac:dyDescent="0.2">
      <c r="A532" s="14">
        <v>95018</v>
      </c>
      <c r="B532" s="14" t="s">
        <v>21</v>
      </c>
      <c r="C532" s="14">
        <v>4337</v>
      </c>
      <c r="D532" s="14">
        <v>100</v>
      </c>
      <c r="E532" s="14" t="s">
        <v>40</v>
      </c>
    </row>
    <row r="533" spans="1:5" x14ac:dyDescent="0.2">
      <c r="A533" s="14">
        <v>95019</v>
      </c>
      <c r="B533" s="14" t="s">
        <v>21</v>
      </c>
      <c r="C533" s="14">
        <v>2754</v>
      </c>
      <c r="D533" s="14">
        <v>100</v>
      </c>
      <c r="E533" s="14" t="s">
        <v>40</v>
      </c>
    </row>
    <row r="534" spans="1:5" x14ac:dyDescent="0.2">
      <c r="A534" s="14">
        <v>95020</v>
      </c>
      <c r="B534" s="14" t="s">
        <v>24</v>
      </c>
      <c r="C534" s="14">
        <v>32851</v>
      </c>
      <c r="D534" s="14">
        <v>100</v>
      </c>
      <c r="E534" s="14" t="s">
        <v>40</v>
      </c>
    </row>
    <row r="535" spans="1:5" x14ac:dyDescent="0.2">
      <c r="A535" s="14">
        <v>95021</v>
      </c>
      <c r="B535" s="14" t="s">
        <v>21</v>
      </c>
      <c r="C535" s="14">
        <v>2</v>
      </c>
      <c r="D535" s="14">
        <v>100</v>
      </c>
      <c r="E535" s="14" t="s">
        <v>40</v>
      </c>
    </row>
    <row r="536" spans="1:5" x14ac:dyDescent="0.2">
      <c r="A536" s="14">
        <v>95023</v>
      </c>
      <c r="B536" s="14" t="s">
        <v>24</v>
      </c>
      <c r="C536" s="14">
        <v>28537</v>
      </c>
      <c r="D536" s="14">
        <v>100</v>
      </c>
      <c r="E536" s="14" t="s">
        <v>40</v>
      </c>
    </row>
    <row r="537" spans="1:5" x14ac:dyDescent="0.2">
      <c r="A537" s="14">
        <v>95030</v>
      </c>
      <c r="B537" s="14" t="s">
        <v>18</v>
      </c>
      <c r="C537" s="14">
        <v>1</v>
      </c>
      <c r="D537" s="14">
        <v>0</v>
      </c>
      <c r="E537" s="14" t="s">
        <v>39</v>
      </c>
    </row>
    <row r="538" spans="1:5" x14ac:dyDescent="0.2">
      <c r="A538" s="14">
        <v>95030</v>
      </c>
      <c r="B538" s="14" t="s">
        <v>24</v>
      </c>
      <c r="C538" s="14">
        <v>10283</v>
      </c>
      <c r="D538" s="14">
        <v>100</v>
      </c>
      <c r="E538" s="14" t="s">
        <v>39</v>
      </c>
    </row>
    <row r="539" spans="1:5" x14ac:dyDescent="0.2">
      <c r="A539" s="14">
        <v>95031</v>
      </c>
      <c r="B539" s="14" t="s">
        <v>24</v>
      </c>
      <c r="C539" s="14">
        <v>56</v>
      </c>
      <c r="D539" s="14">
        <v>100</v>
      </c>
      <c r="E539" s="14" t="s">
        <v>40</v>
      </c>
    </row>
    <row r="540" spans="1:5" x14ac:dyDescent="0.2">
      <c r="A540" s="14">
        <v>95032</v>
      </c>
      <c r="B540" s="14" t="s">
        <v>24</v>
      </c>
      <c r="C540" s="14">
        <v>19843</v>
      </c>
      <c r="D540" s="14">
        <v>100</v>
      </c>
      <c r="E540" s="14" t="s">
        <v>40</v>
      </c>
    </row>
    <row r="541" spans="1:5" x14ac:dyDescent="0.2">
      <c r="A541" s="14">
        <v>95033</v>
      </c>
      <c r="B541" s="14" t="s">
        <v>18</v>
      </c>
      <c r="C541" s="14">
        <v>1812</v>
      </c>
      <c r="D541" s="14">
        <v>55</v>
      </c>
      <c r="E541" s="14" t="s">
        <v>39</v>
      </c>
    </row>
    <row r="542" spans="1:5" x14ac:dyDescent="0.2">
      <c r="A542" s="14">
        <v>95033</v>
      </c>
      <c r="B542" s="14" t="s">
        <v>21</v>
      </c>
      <c r="C542" s="14">
        <v>216</v>
      </c>
      <c r="D542" s="14">
        <v>6.6</v>
      </c>
      <c r="E542" s="14" t="s">
        <v>39</v>
      </c>
    </row>
    <row r="543" spans="1:5" x14ac:dyDescent="0.2">
      <c r="A543" s="14">
        <v>95033</v>
      </c>
      <c r="B543" s="14" t="s">
        <v>24</v>
      </c>
      <c r="C543" s="14">
        <v>1264</v>
      </c>
      <c r="D543" s="14">
        <v>38.4</v>
      </c>
      <c r="E543" s="14" t="s">
        <v>39</v>
      </c>
    </row>
    <row r="544" spans="1:5" x14ac:dyDescent="0.2">
      <c r="A544" s="14">
        <v>95035</v>
      </c>
      <c r="B544" s="14" t="s">
        <v>24</v>
      </c>
      <c r="C544" s="14">
        <v>39312</v>
      </c>
      <c r="D544" s="14">
        <v>100</v>
      </c>
      <c r="E544" s="14" t="s">
        <v>40</v>
      </c>
    </row>
    <row r="545" spans="1:5" x14ac:dyDescent="0.2">
      <c r="A545" s="14">
        <v>95037</v>
      </c>
      <c r="B545" s="14" t="s">
        <v>24</v>
      </c>
      <c r="C545" s="14">
        <v>28180</v>
      </c>
      <c r="D545" s="14">
        <v>100</v>
      </c>
      <c r="E545" s="14" t="s">
        <v>40</v>
      </c>
    </row>
    <row r="546" spans="1:5" x14ac:dyDescent="0.2">
      <c r="A546" s="14">
        <v>95038</v>
      </c>
      <c r="B546" s="14" t="s">
        <v>24</v>
      </c>
      <c r="C546" s="14">
        <v>3</v>
      </c>
      <c r="D546" s="14">
        <v>100</v>
      </c>
      <c r="E546" s="14" t="s">
        <v>40</v>
      </c>
    </row>
    <row r="547" spans="1:5" x14ac:dyDescent="0.2">
      <c r="A547" s="14">
        <v>95039</v>
      </c>
      <c r="B547" s="14" t="s">
        <v>21</v>
      </c>
      <c r="C547" s="14">
        <v>411</v>
      </c>
      <c r="D547" s="14">
        <v>100</v>
      </c>
      <c r="E547" s="14" t="s">
        <v>40</v>
      </c>
    </row>
    <row r="548" spans="1:5" x14ac:dyDescent="0.2">
      <c r="A548" s="14">
        <v>95041</v>
      </c>
      <c r="B548" s="14" t="s">
        <v>21</v>
      </c>
      <c r="C548" s="14">
        <v>743</v>
      </c>
      <c r="D548" s="14">
        <v>100</v>
      </c>
      <c r="E548" s="14" t="s">
        <v>40</v>
      </c>
    </row>
    <row r="549" spans="1:5" x14ac:dyDescent="0.2">
      <c r="A549" s="14">
        <v>95043</v>
      </c>
      <c r="B549" s="14" t="s">
        <v>24</v>
      </c>
      <c r="C549" s="14">
        <v>435</v>
      </c>
      <c r="D549" s="14">
        <v>100</v>
      </c>
      <c r="E549" s="14" t="s">
        <v>40</v>
      </c>
    </row>
    <row r="550" spans="1:5" x14ac:dyDescent="0.2">
      <c r="A550" s="14">
        <v>95044</v>
      </c>
      <c r="B550" s="14" t="s">
        <v>24</v>
      </c>
      <c r="C550" s="14">
        <v>190</v>
      </c>
      <c r="D550" s="14">
        <v>100</v>
      </c>
      <c r="E550" s="14" t="s">
        <v>40</v>
      </c>
    </row>
    <row r="551" spans="1:5" x14ac:dyDescent="0.2">
      <c r="A551" s="14">
        <v>95045</v>
      </c>
      <c r="B551" s="14" t="s">
        <v>21</v>
      </c>
      <c r="C551" s="14">
        <v>257</v>
      </c>
      <c r="D551" s="14">
        <v>11.2</v>
      </c>
      <c r="E551" s="14" t="s">
        <v>39</v>
      </c>
    </row>
    <row r="552" spans="1:5" x14ac:dyDescent="0.2">
      <c r="A552" s="14">
        <v>95045</v>
      </c>
      <c r="B552" s="14" t="s">
        <v>24</v>
      </c>
      <c r="C552" s="14">
        <v>2037</v>
      </c>
      <c r="D552" s="14">
        <v>88.8</v>
      </c>
      <c r="E552" s="14" t="s">
        <v>39</v>
      </c>
    </row>
    <row r="553" spans="1:5" x14ac:dyDescent="0.2">
      <c r="A553" s="14">
        <v>95046</v>
      </c>
      <c r="B553" s="14" t="s">
        <v>24</v>
      </c>
      <c r="C553" s="14">
        <v>3105</v>
      </c>
      <c r="D553" s="14">
        <v>100</v>
      </c>
      <c r="E553" s="14" t="s">
        <v>40</v>
      </c>
    </row>
    <row r="554" spans="1:5" x14ac:dyDescent="0.2">
      <c r="A554" s="14">
        <v>95050</v>
      </c>
      <c r="B554" s="14" t="s">
        <v>24</v>
      </c>
      <c r="C554" s="14">
        <v>11262</v>
      </c>
      <c r="D554" s="14">
        <v>100</v>
      </c>
      <c r="E554" s="14" t="s">
        <v>40</v>
      </c>
    </row>
    <row r="555" spans="1:5" x14ac:dyDescent="0.2">
      <c r="A555" s="14">
        <v>95051</v>
      </c>
      <c r="B555" s="14" t="s">
        <v>24</v>
      </c>
      <c r="C555" s="14">
        <v>14644</v>
      </c>
      <c r="D555" s="14">
        <v>100</v>
      </c>
      <c r="E555" s="14" t="s">
        <v>40</v>
      </c>
    </row>
    <row r="556" spans="1:5" x14ac:dyDescent="0.2">
      <c r="A556" s="14">
        <v>95054</v>
      </c>
      <c r="B556" s="14" t="s">
        <v>24</v>
      </c>
      <c r="C556" s="14">
        <v>6607</v>
      </c>
      <c r="D556" s="14">
        <v>100</v>
      </c>
      <c r="E556" s="14" t="s">
        <v>40</v>
      </c>
    </row>
    <row r="557" spans="1:5" x14ac:dyDescent="0.2">
      <c r="A557" s="14">
        <v>95060</v>
      </c>
      <c r="B557" s="14" t="s">
        <v>18</v>
      </c>
      <c r="C557" s="14">
        <v>1013</v>
      </c>
      <c r="D557" s="14">
        <v>3.4</v>
      </c>
      <c r="E557" s="14" t="s">
        <v>39</v>
      </c>
    </row>
    <row r="558" spans="1:5" x14ac:dyDescent="0.2">
      <c r="A558" s="14">
        <v>95060</v>
      </c>
      <c r="B558" s="14" t="s">
        <v>21</v>
      </c>
      <c r="C558" s="14">
        <v>29156</v>
      </c>
      <c r="D558" s="14">
        <v>96.6</v>
      </c>
      <c r="E558" s="14" t="s">
        <v>39</v>
      </c>
    </row>
    <row r="559" spans="1:5" x14ac:dyDescent="0.2">
      <c r="A559" s="14">
        <v>95062</v>
      </c>
      <c r="B559" s="14" t="s">
        <v>21</v>
      </c>
      <c r="C559" s="14">
        <v>26960</v>
      </c>
      <c r="D559" s="14">
        <v>100</v>
      </c>
      <c r="E559" s="14" t="s">
        <v>40</v>
      </c>
    </row>
    <row r="560" spans="1:5" x14ac:dyDescent="0.2">
      <c r="A560" s="14">
        <v>95063</v>
      </c>
      <c r="B560" s="14" t="s">
        <v>21</v>
      </c>
      <c r="C560" s="14">
        <v>2</v>
      </c>
      <c r="D560" s="14">
        <v>100</v>
      </c>
      <c r="E560" s="14" t="s">
        <v>40</v>
      </c>
    </row>
    <row r="561" spans="1:5" x14ac:dyDescent="0.2">
      <c r="A561" s="14">
        <v>95064</v>
      </c>
      <c r="B561" s="14" t="s">
        <v>21</v>
      </c>
      <c r="C561" s="14">
        <v>793</v>
      </c>
      <c r="D561" s="14">
        <v>100</v>
      </c>
      <c r="E561" s="14" t="s">
        <v>40</v>
      </c>
    </row>
    <row r="562" spans="1:5" x14ac:dyDescent="0.2">
      <c r="A562" s="14">
        <v>95065</v>
      </c>
      <c r="B562" s="14" t="s">
        <v>21</v>
      </c>
      <c r="C562" s="14">
        <v>5170</v>
      </c>
      <c r="D562" s="14">
        <v>100</v>
      </c>
      <c r="E562" s="14" t="s">
        <v>40</v>
      </c>
    </row>
    <row r="563" spans="1:5" x14ac:dyDescent="0.2">
      <c r="A563" s="14">
        <v>95066</v>
      </c>
      <c r="B563" s="14" t="s">
        <v>21</v>
      </c>
      <c r="C563" s="14">
        <v>9128</v>
      </c>
      <c r="D563" s="14">
        <v>100</v>
      </c>
      <c r="E563" s="14" t="s">
        <v>40</v>
      </c>
    </row>
    <row r="564" spans="1:5" x14ac:dyDescent="0.2">
      <c r="A564" s="14">
        <v>95067</v>
      </c>
      <c r="B564" s="14" t="s">
        <v>21</v>
      </c>
      <c r="C564" s="14">
        <v>2</v>
      </c>
      <c r="D564" s="14">
        <v>100</v>
      </c>
      <c r="E564" s="14" t="s">
        <v>40</v>
      </c>
    </row>
    <row r="565" spans="1:5" x14ac:dyDescent="0.2">
      <c r="A565" s="14">
        <v>95070</v>
      </c>
      <c r="B565" s="14" t="s">
        <v>24</v>
      </c>
      <c r="C565" s="14">
        <v>22038</v>
      </c>
      <c r="D565" s="14">
        <v>100</v>
      </c>
      <c r="E565" s="14" t="s">
        <v>40</v>
      </c>
    </row>
    <row r="566" spans="1:5" x14ac:dyDescent="0.2">
      <c r="A566" s="14">
        <v>95073</v>
      </c>
      <c r="B566" s="14" t="s">
        <v>21</v>
      </c>
      <c r="C566" s="14">
        <v>5876</v>
      </c>
      <c r="D566" s="14">
        <v>100</v>
      </c>
      <c r="E566" s="14" t="s">
        <v>40</v>
      </c>
    </row>
    <row r="567" spans="1:5" x14ac:dyDescent="0.2">
      <c r="A567" s="14">
        <v>95075</v>
      </c>
      <c r="B567" s="14" t="s">
        <v>24</v>
      </c>
      <c r="C567" s="14">
        <v>365</v>
      </c>
      <c r="D567" s="14">
        <v>100</v>
      </c>
      <c r="E567" s="14" t="s">
        <v>40</v>
      </c>
    </row>
    <row r="568" spans="1:5" x14ac:dyDescent="0.2">
      <c r="A568" s="14">
        <v>95076</v>
      </c>
      <c r="B568" s="14" t="s">
        <v>18</v>
      </c>
      <c r="C568" s="14">
        <v>44</v>
      </c>
      <c r="D568" s="14">
        <v>0.1</v>
      </c>
      <c r="E568" s="14" t="s">
        <v>39</v>
      </c>
    </row>
    <row r="569" spans="1:5" x14ac:dyDescent="0.2">
      <c r="A569" s="14">
        <v>95076</v>
      </c>
      <c r="B569" s="14" t="s">
        <v>21</v>
      </c>
      <c r="C569" s="14">
        <v>40949</v>
      </c>
      <c r="D569" s="14">
        <v>99.9</v>
      </c>
      <c r="E569" s="14" t="s">
        <v>39</v>
      </c>
    </row>
    <row r="570" spans="1:5" x14ac:dyDescent="0.2">
      <c r="A570" s="14">
        <v>95076</v>
      </c>
      <c r="B570" s="14" t="s">
        <v>24</v>
      </c>
      <c r="C570" s="14">
        <v>2</v>
      </c>
      <c r="D570" s="14">
        <v>0</v>
      </c>
      <c r="E570" s="14" t="s">
        <v>39</v>
      </c>
    </row>
    <row r="571" spans="1:5" x14ac:dyDescent="0.2">
      <c r="A571" s="14">
        <v>95078</v>
      </c>
      <c r="B571" s="14" t="s">
        <v>21</v>
      </c>
      <c r="C571" s="14">
        <v>1</v>
      </c>
      <c r="D571" s="14">
        <v>100</v>
      </c>
      <c r="E571" s="14" t="s">
        <v>40</v>
      </c>
    </row>
    <row r="572" spans="1:5" x14ac:dyDescent="0.2">
      <c r="A572" s="14">
        <v>95101</v>
      </c>
      <c r="B572" s="14" t="s">
        <v>21</v>
      </c>
      <c r="C572" s="14">
        <v>1</v>
      </c>
      <c r="D572" s="14">
        <v>20</v>
      </c>
      <c r="E572" s="14" t="s">
        <v>39</v>
      </c>
    </row>
    <row r="573" spans="1:5" x14ac:dyDescent="0.2">
      <c r="A573" s="14">
        <v>95101</v>
      </c>
      <c r="B573" s="14" t="s">
        <v>24</v>
      </c>
      <c r="C573" s="14">
        <v>4</v>
      </c>
      <c r="D573" s="14">
        <v>80</v>
      </c>
      <c r="E573" s="14" t="s">
        <v>39</v>
      </c>
    </row>
    <row r="574" spans="1:5" x14ac:dyDescent="0.2">
      <c r="A574" s="14">
        <v>95103</v>
      </c>
      <c r="B574" s="14" t="s">
        <v>24</v>
      </c>
      <c r="C574" s="14">
        <v>1</v>
      </c>
      <c r="D574" s="14">
        <v>100</v>
      </c>
      <c r="E574" s="14" t="s">
        <v>40</v>
      </c>
    </row>
    <row r="575" spans="1:5" x14ac:dyDescent="0.2">
      <c r="A575" s="14">
        <v>95110</v>
      </c>
      <c r="B575" s="14" t="s">
        <v>24</v>
      </c>
      <c r="C575" s="14">
        <v>10385</v>
      </c>
      <c r="D575" s="14">
        <v>100</v>
      </c>
      <c r="E575" s="14" t="s">
        <v>40</v>
      </c>
    </row>
    <row r="576" spans="1:5" x14ac:dyDescent="0.2">
      <c r="A576" s="14">
        <v>95111</v>
      </c>
      <c r="B576" s="14" t="s">
        <v>24</v>
      </c>
      <c r="C576" s="14">
        <v>25205</v>
      </c>
      <c r="D576" s="14">
        <v>100</v>
      </c>
      <c r="E576" s="14" t="s">
        <v>40</v>
      </c>
    </row>
    <row r="577" spans="1:5" x14ac:dyDescent="0.2">
      <c r="A577" s="14">
        <v>95112</v>
      </c>
      <c r="B577" s="14" t="s">
        <v>24</v>
      </c>
      <c r="C577" s="14">
        <v>31478</v>
      </c>
      <c r="D577" s="14">
        <v>100</v>
      </c>
      <c r="E577" s="14" t="s">
        <v>40</v>
      </c>
    </row>
    <row r="578" spans="1:5" x14ac:dyDescent="0.2">
      <c r="A578" s="14">
        <v>95113</v>
      </c>
      <c r="B578" s="14" t="s">
        <v>24</v>
      </c>
      <c r="C578" s="14">
        <v>1114</v>
      </c>
      <c r="D578" s="14">
        <v>100</v>
      </c>
      <c r="E578" s="14" t="s">
        <v>40</v>
      </c>
    </row>
    <row r="579" spans="1:5" x14ac:dyDescent="0.2">
      <c r="A579" s="14">
        <v>95116</v>
      </c>
      <c r="B579" s="14" t="s">
        <v>24</v>
      </c>
      <c r="C579" s="14">
        <v>23855</v>
      </c>
      <c r="D579" s="14">
        <v>100</v>
      </c>
      <c r="E579" s="14" t="s">
        <v>40</v>
      </c>
    </row>
    <row r="580" spans="1:5" x14ac:dyDescent="0.2">
      <c r="A580" s="14">
        <v>95117</v>
      </c>
      <c r="B580" s="14" t="s">
        <v>24</v>
      </c>
      <c r="C580" s="14">
        <v>20707</v>
      </c>
      <c r="D580" s="14">
        <v>100</v>
      </c>
      <c r="E580" s="14" t="s">
        <v>40</v>
      </c>
    </row>
    <row r="581" spans="1:5" x14ac:dyDescent="0.2">
      <c r="A581" s="14">
        <v>95118</v>
      </c>
      <c r="B581" s="14" t="s">
        <v>24</v>
      </c>
      <c r="C581" s="14">
        <v>22376</v>
      </c>
      <c r="D581" s="14">
        <v>100</v>
      </c>
      <c r="E581" s="14" t="s">
        <v>40</v>
      </c>
    </row>
    <row r="582" spans="1:5" x14ac:dyDescent="0.2">
      <c r="A582" s="14">
        <v>95119</v>
      </c>
      <c r="B582" s="14" t="s">
        <v>24</v>
      </c>
      <c r="C582" s="14">
        <v>6063</v>
      </c>
      <c r="D582" s="14">
        <v>100</v>
      </c>
      <c r="E582" s="14" t="s">
        <v>40</v>
      </c>
    </row>
    <row r="583" spans="1:5" x14ac:dyDescent="0.2">
      <c r="A583" s="14">
        <v>95120</v>
      </c>
      <c r="B583" s="14" t="s">
        <v>24</v>
      </c>
      <c r="C583" s="14">
        <v>24953</v>
      </c>
      <c r="D583" s="14">
        <v>100</v>
      </c>
      <c r="E583" s="14" t="s">
        <v>40</v>
      </c>
    </row>
    <row r="584" spans="1:5" x14ac:dyDescent="0.2">
      <c r="A584" s="14">
        <v>95121</v>
      </c>
      <c r="B584" s="14" t="s">
        <v>24</v>
      </c>
      <c r="C584" s="14">
        <v>18039</v>
      </c>
      <c r="D584" s="14">
        <v>100</v>
      </c>
      <c r="E584" s="14" t="s">
        <v>40</v>
      </c>
    </row>
    <row r="585" spans="1:5" x14ac:dyDescent="0.2">
      <c r="A585" s="14">
        <v>95122</v>
      </c>
      <c r="B585" s="14" t="s">
        <v>24</v>
      </c>
      <c r="C585" s="14">
        <v>23082</v>
      </c>
      <c r="D585" s="14">
        <v>100</v>
      </c>
      <c r="E585" s="14" t="s">
        <v>40</v>
      </c>
    </row>
    <row r="586" spans="1:5" x14ac:dyDescent="0.2">
      <c r="A586" s="14">
        <v>95123</v>
      </c>
      <c r="B586" s="14" t="s">
        <v>24</v>
      </c>
      <c r="C586" s="14">
        <v>40711</v>
      </c>
      <c r="D586" s="14">
        <v>100</v>
      </c>
      <c r="E586" s="14" t="s">
        <v>40</v>
      </c>
    </row>
    <row r="587" spans="1:5" x14ac:dyDescent="0.2">
      <c r="A587" s="14">
        <v>95124</v>
      </c>
      <c r="B587" s="14" t="s">
        <v>24</v>
      </c>
      <c r="C587" s="14">
        <v>34058</v>
      </c>
      <c r="D587" s="14">
        <v>100</v>
      </c>
      <c r="E587" s="14" t="s">
        <v>40</v>
      </c>
    </row>
    <row r="588" spans="1:5" x14ac:dyDescent="0.2">
      <c r="A588" s="14">
        <v>95125</v>
      </c>
      <c r="B588" s="14" t="s">
        <v>24</v>
      </c>
      <c r="C588" s="14">
        <v>38249</v>
      </c>
      <c r="D588" s="14">
        <v>100</v>
      </c>
      <c r="E588" s="14" t="s">
        <v>40</v>
      </c>
    </row>
    <row r="589" spans="1:5" x14ac:dyDescent="0.2">
      <c r="A589" s="14">
        <v>95126</v>
      </c>
      <c r="B589" s="14" t="s">
        <v>24</v>
      </c>
      <c r="C589" s="14">
        <v>24256</v>
      </c>
      <c r="D589" s="14">
        <v>100</v>
      </c>
      <c r="E589" s="14" t="s">
        <v>40</v>
      </c>
    </row>
    <row r="590" spans="1:5" x14ac:dyDescent="0.2">
      <c r="A590" s="14">
        <v>95127</v>
      </c>
      <c r="B590" s="14" t="s">
        <v>24</v>
      </c>
      <c r="C590" s="14">
        <v>30454</v>
      </c>
      <c r="D590" s="14">
        <v>100</v>
      </c>
      <c r="E590" s="14" t="s">
        <v>40</v>
      </c>
    </row>
    <row r="591" spans="1:5" x14ac:dyDescent="0.2">
      <c r="A591" s="14">
        <v>95128</v>
      </c>
      <c r="B591" s="14" t="s">
        <v>24</v>
      </c>
      <c r="C591" s="14">
        <v>25386</v>
      </c>
      <c r="D591" s="14">
        <v>100</v>
      </c>
      <c r="E591" s="14" t="s">
        <v>40</v>
      </c>
    </row>
    <row r="592" spans="1:5" x14ac:dyDescent="0.2">
      <c r="A592" s="14">
        <v>95129</v>
      </c>
      <c r="B592" s="14" t="s">
        <v>24</v>
      </c>
      <c r="C592" s="14">
        <v>25980</v>
      </c>
      <c r="D592" s="14">
        <v>100</v>
      </c>
      <c r="E592" s="14" t="s">
        <v>40</v>
      </c>
    </row>
    <row r="593" spans="1:5" x14ac:dyDescent="0.2">
      <c r="A593" s="14">
        <v>95130</v>
      </c>
      <c r="B593" s="14" t="s">
        <v>24</v>
      </c>
      <c r="C593" s="14">
        <v>9629</v>
      </c>
      <c r="D593" s="14">
        <v>100</v>
      </c>
      <c r="E593" s="14" t="s">
        <v>40</v>
      </c>
    </row>
    <row r="594" spans="1:5" x14ac:dyDescent="0.2">
      <c r="A594" s="14">
        <v>95131</v>
      </c>
      <c r="B594" s="14" t="s">
        <v>24</v>
      </c>
      <c r="C594" s="14">
        <v>16778</v>
      </c>
      <c r="D594" s="14">
        <v>100</v>
      </c>
      <c r="E594" s="14" t="s">
        <v>40</v>
      </c>
    </row>
    <row r="595" spans="1:5" x14ac:dyDescent="0.2">
      <c r="A595" s="14">
        <v>95132</v>
      </c>
      <c r="B595" s="14" t="s">
        <v>24</v>
      </c>
      <c r="C595" s="14">
        <v>23557</v>
      </c>
      <c r="D595" s="14">
        <v>100</v>
      </c>
      <c r="E595" s="14" t="s">
        <v>40</v>
      </c>
    </row>
    <row r="596" spans="1:5" x14ac:dyDescent="0.2">
      <c r="A596" s="14">
        <v>95133</v>
      </c>
      <c r="B596" s="14" t="s">
        <v>24</v>
      </c>
      <c r="C596" s="14">
        <v>14659</v>
      </c>
      <c r="D596" s="14">
        <v>100</v>
      </c>
      <c r="E596" s="14" t="s">
        <v>40</v>
      </c>
    </row>
    <row r="597" spans="1:5" x14ac:dyDescent="0.2">
      <c r="A597" s="14">
        <v>95134</v>
      </c>
      <c r="B597" s="14" t="s">
        <v>24</v>
      </c>
      <c r="C597" s="14">
        <v>15793</v>
      </c>
      <c r="D597" s="14">
        <v>100</v>
      </c>
      <c r="E597" s="14" t="s">
        <v>40</v>
      </c>
    </row>
    <row r="598" spans="1:5" x14ac:dyDescent="0.2">
      <c r="A598" s="14">
        <v>95135</v>
      </c>
      <c r="B598" s="14" t="s">
        <v>24</v>
      </c>
      <c r="C598" s="14">
        <v>14329</v>
      </c>
      <c r="D598" s="14">
        <v>100</v>
      </c>
      <c r="E598" s="14" t="s">
        <v>40</v>
      </c>
    </row>
    <row r="599" spans="1:5" x14ac:dyDescent="0.2">
      <c r="A599" s="14">
        <v>95136</v>
      </c>
      <c r="B599" s="14" t="s">
        <v>24</v>
      </c>
      <c r="C599" s="14">
        <v>26190</v>
      </c>
      <c r="D599" s="14">
        <v>100</v>
      </c>
      <c r="E599" s="14" t="s">
        <v>40</v>
      </c>
    </row>
    <row r="600" spans="1:5" x14ac:dyDescent="0.2">
      <c r="A600" s="14">
        <v>95138</v>
      </c>
      <c r="B600" s="14" t="s">
        <v>24</v>
      </c>
      <c r="C600" s="14">
        <v>11427</v>
      </c>
      <c r="D600" s="14">
        <v>100</v>
      </c>
      <c r="E600" s="14" t="s">
        <v>40</v>
      </c>
    </row>
    <row r="601" spans="1:5" x14ac:dyDescent="0.2">
      <c r="A601" s="14">
        <v>95139</v>
      </c>
      <c r="B601" s="14" t="s">
        <v>24</v>
      </c>
      <c r="C601" s="14">
        <v>4373</v>
      </c>
      <c r="D601" s="14">
        <v>100</v>
      </c>
      <c r="E601" s="14" t="s">
        <v>40</v>
      </c>
    </row>
    <row r="602" spans="1:5" x14ac:dyDescent="0.2">
      <c r="A602" s="14">
        <v>95140</v>
      </c>
      <c r="B602" s="14" t="s">
        <v>24</v>
      </c>
      <c r="C602" s="14">
        <v>160</v>
      </c>
      <c r="D602" s="14">
        <v>100</v>
      </c>
      <c r="E602" s="14" t="s">
        <v>40</v>
      </c>
    </row>
    <row r="603" spans="1:5" x14ac:dyDescent="0.2">
      <c r="A603" s="14">
        <v>95141</v>
      </c>
      <c r="B603" s="14" t="s">
        <v>24</v>
      </c>
      <c r="C603" s="14">
        <v>23</v>
      </c>
      <c r="D603" s="14">
        <v>100</v>
      </c>
      <c r="E603" s="14" t="s">
        <v>40</v>
      </c>
    </row>
    <row r="604" spans="1:5" x14ac:dyDescent="0.2">
      <c r="A604" s="14">
        <v>95148</v>
      </c>
      <c r="B604" s="14" t="s">
        <v>24</v>
      </c>
      <c r="C604" s="14">
        <v>22979</v>
      </c>
      <c r="D604" s="14">
        <v>100</v>
      </c>
      <c r="E604" s="14" t="s">
        <v>40</v>
      </c>
    </row>
    <row r="605" spans="1:5" x14ac:dyDescent="0.2">
      <c r="A605" s="14">
        <v>95150</v>
      </c>
      <c r="B605" s="14" t="s">
        <v>24</v>
      </c>
      <c r="C605" s="14">
        <v>1</v>
      </c>
      <c r="D605" s="14">
        <v>100</v>
      </c>
      <c r="E605" s="14" t="s">
        <v>40</v>
      </c>
    </row>
    <row r="606" spans="1:5" x14ac:dyDescent="0.2">
      <c r="A606" s="14">
        <v>95158</v>
      </c>
      <c r="B606" s="14" t="s">
        <v>24</v>
      </c>
      <c r="C606" s="14">
        <v>1</v>
      </c>
      <c r="D606" s="14">
        <v>100</v>
      </c>
      <c r="E606" s="14" t="s">
        <v>40</v>
      </c>
    </row>
    <row r="607" spans="1:5" x14ac:dyDescent="0.2">
      <c r="A607" s="14">
        <v>95201</v>
      </c>
      <c r="B607" s="14" t="s">
        <v>20</v>
      </c>
      <c r="C607" s="14">
        <v>12</v>
      </c>
      <c r="D607" s="14">
        <v>100</v>
      </c>
      <c r="E607" s="14" t="s">
        <v>40</v>
      </c>
    </row>
    <row r="608" spans="1:5" x14ac:dyDescent="0.2">
      <c r="A608" s="14">
        <v>95202</v>
      </c>
      <c r="B608" s="14" t="s">
        <v>20</v>
      </c>
      <c r="C608" s="14">
        <v>5079</v>
      </c>
      <c r="D608" s="14">
        <v>100</v>
      </c>
      <c r="E608" s="14" t="s">
        <v>40</v>
      </c>
    </row>
    <row r="609" spans="1:5" x14ac:dyDescent="0.2">
      <c r="A609" s="14">
        <v>95203</v>
      </c>
      <c r="B609" s="14" t="s">
        <v>20</v>
      </c>
      <c r="C609" s="14">
        <v>10950</v>
      </c>
      <c r="D609" s="14">
        <v>100</v>
      </c>
      <c r="E609" s="14" t="s">
        <v>40</v>
      </c>
    </row>
    <row r="610" spans="1:5" x14ac:dyDescent="0.2">
      <c r="A610" s="14">
        <v>95204</v>
      </c>
      <c r="B610" s="14" t="s">
        <v>20</v>
      </c>
      <c r="C610" s="14">
        <v>22745</v>
      </c>
      <c r="D610" s="14">
        <v>100</v>
      </c>
      <c r="E610" s="14" t="s">
        <v>40</v>
      </c>
    </row>
    <row r="611" spans="1:5" x14ac:dyDescent="0.2">
      <c r="A611" s="14">
        <v>95205</v>
      </c>
      <c r="B611" s="14" t="s">
        <v>20</v>
      </c>
      <c r="C611" s="14">
        <v>20364</v>
      </c>
      <c r="D611" s="14">
        <v>100</v>
      </c>
      <c r="E611" s="14" t="s">
        <v>40</v>
      </c>
    </row>
    <row r="612" spans="1:5" x14ac:dyDescent="0.2">
      <c r="A612" s="14">
        <v>95206</v>
      </c>
      <c r="B612" s="14" t="s">
        <v>20</v>
      </c>
      <c r="C612" s="14">
        <v>33711</v>
      </c>
      <c r="D612" s="14">
        <v>100</v>
      </c>
      <c r="E612" s="14" t="s">
        <v>40</v>
      </c>
    </row>
    <row r="613" spans="1:5" x14ac:dyDescent="0.2">
      <c r="A613" s="14">
        <v>95207</v>
      </c>
      <c r="B613" s="14" t="s">
        <v>20</v>
      </c>
      <c r="C613" s="14">
        <v>36328</v>
      </c>
      <c r="D613" s="14">
        <v>100</v>
      </c>
      <c r="E613" s="14" t="s">
        <v>40</v>
      </c>
    </row>
    <row r="614" spans="1:5" x14ac:dyDescent="0.2">
      <c r="A614" s="14">
        <v>95209</v>
      </c>
      <c r="B614" s="14" t="s">
        <v>20</v>
      </c>
      <c r="C614" s="14">
        <v>25728</v>
      </c>
      <c r="D614" s="14">
        <v>100</v>
      </c>
      <c r="E614" s="14" t="s">
        <v>40</v>
      </c>
    </row>
    <row r="615" spans="1:5" x14ac:dyDescent="0.2">
      <c r="A615" s="14">
        <v>95210</v>
      </c>
      <c r="B615" s="14" t="s">
        <v>20</v>
      </c>
      <c r="C615" s="14">
        <v>23080</v>
      </c>
      <c r="D615" s="14">
        <v>100</v>
      </c>
      <c r="E615" s="14" t="s">
        <v>40</v>
      </c>
    </row>
    <row r="616" spans="1:5" x14ac:dyDescent="0.2">
      <c r="A616" s="14">
        <v>95212</v>
      </c>
      <c r="B616" s="14" t="s">
        <v>20</v>
      </c>
      <c r="C616" s="14">
        <v>13767</v>
      </c>
      <c r="D616" s="14">
        <v>100</v>
      </c>
      <c r="E616" s="14" t="s">
        <v>40</v>
      </c>
    </row>
    <row r="617" spans="1:5" x14ac:dyDescent="0.2">
      <c r="A617" s="14">
        <v>95215</v>
      </c>
      <c r="B617" s="14" t="s">
        <v>20</v>
      </c>
      <c r="C617" s="14">
        <v>12035</v>
      </c>
      <c r="D617" s="14">
        <v>100</v>
      </c>
      <c r="E617" s="14" t="s">
        <v>40</v>
      </c>
    </row>
    <row r="618" spans="1:5" x14ac:dyDescent="0.2">
      <c r="A618" s="14">
        <v>95219</v>
      </c>
      <c r="B618" s="14" t="s">
        <v>20</v>
      </c>
      <c r="C618" s="14">
        <v>22410</v>
      </c>
      <c r="D618" s="14">
        <v>100</v>
      </c>
      <c r="E618" s="14" t="s">
        <v>40</v>
      </c>
    </row>
    <row r="619" spans="1:5" x14ac:dyDescent="0.2">
      <c r="A619" s="14">
        <v>95220</v>
      </c>
      <c r="B619" s="14" t="s">
        <v>20</v>
      </c>
      <c r="C619" s="14">
        <v>3628</v>
      </c>
      <c r="D619" s="14">
        <v>100</v>
      </c>
      <c r="E619" s="14" t="s">
        <v>40</v>
      </c>
    </row>
    <row r="620" spans="1:5" x14ac:dyDescent="0.2">
      <c r="A620" s="14">
        <v>95221</v>
      </c>
      <c r="B620" s="14" t="s">
        <v>17</v>
      </c>
      <c r="C620" s="14">
        <v>11</v>
      </c>
      <c r="D620" s="14">
        <v>10.8</v>
      </c>
      <c r="E620" s="14" t="s">
        <v>39</v>
      </c>
    </row>
    <row r="621" spans="1:5" x14ac:dyDescent="0.2">
      <c r="A621" s="14">
        <v>95221</v>
      </c>
      <c r="B621" s="14" t="s">
        <v>26</v>
      </c>
      <c r="C621" s="14">
        <v>91</v>
      </c>
      <c r="D621" s="14">
        <v>89.2</v>
      </c>
      <c r="E621" s="14" t="s">
        <v>39</v>
      </c>
    </row>
    <row r="622" spans="1:5" x14ac:dyDescent="0.2">
      <c r="A622" s="14">
        <v>95222</v>
      </c>
      <c r="B622" s="14" t="s">
        <v>17</v>
      </c>
      <c r="C622" s="14">
        <v>1977</v>
      </c>
      <c r="D622" s="14">
        <v>80.900000000000006</v>
      </c>
      <c r="E622" s="14" t="s">
        <v>39</v>
      </c>
    </row>
    <row r="623" spans="1:5" x14ac:dyDescent="0.2">
      <c r="A623" s="14">
        <v>95222</v>
      </c>
      <c r="B623" s="14" t="s">
        <v>20</v>
      </c>
      <c r="C623" s="14">
        <v>468</v>
      </c>
      <c r="D623" s="14">
        <v>19.100000000000001</v>
      </c>
      <c r="E623" s="14" t="s">
        <v>39</v>
      </c>
    </row>
    <row r="624" spans="1:5" x14ac:dyDescent="0.2">
      <c r="A624" s="14">
        <v>95223</v>
      </c>
      <c r="B624" s="14" t="s">
        <v>25</v>
      </c>
      <c r="C624" s="14">
        <v>6898</v>
      </c>
      <c r="D624" s="14">
        <v>93.3</v>
      </c>
      <c r="E624" s="14" t="s">
        <v>39</v>
      </c>
    </row>
    <row r="625" spans="1:5" x14ac:dyDescent="0.2">
      <c r="A625" s="14">
        <v>95223</v>
      </c>
      <c r="B625" s="14" t="s">
        <v>26</v>
      </c>
      <c r="C625" s="14">
        <v>495</v>
      </c>
      <c r="D625" s="14">
        <v>6.7</v>
      </c>
      <c r="E625" s="14" t="s">
        <v>39</v>
      </c>
    </row>
    <row r="626" spans="1:5" x14ac:dyDescent="0.2">
      <c r="A626" s="14">
        <v>95224</v>
      </c>
      <c r="B626" s="14" t="s">
        <v>17</v>
      </c>
      <c r="C626" s="14">
        <v>17</v>
      </c>
      <c r="D626" s="14">
        <v>7.1</v>
      </c>
      <c r="E626" s="14" t="s">
        <v>39</v>
      </c>
    </row>
    <row r="627" spans="1:5" x14ac:dyDescent="0.2">
      <c r="A627" s="14">
        <v>95224</v>
      </c>
      <c r="B627" s="14" t="s">
        <v>25</v>
      </c>
      <c r="C627" s="14">
        <v>221</v>
      </c>
      <c r="D627" s="14">
        <v>92.9</v>
      </c>
      <c r="E627" s="14" t="s">
        <v>39</v>
      </c>
    </row>
    <row r="628" spans="1:5" x14ac:dyDescent="0.2">
      <c r="A628" s="14">
        <v>95225</v>
      </c>
      <c r="B628" s="14" t="s">
        <v>20</v>
      </c>
      <c r="C628" s="14">
        <v>785</v>
      </c>
      <c r="D628" s="14">
        <v>100</v>
      </c>
      <c r="E628" s="14" t="s">
        <v>40</v>
      </c>
    </row>
    <row r="629" spans="1:5" x14ac:dyDescent="0.2">
      <c r="A629" s="14">
        <v>95226</v>
      </c>
      <c r="B629" s="14" t="s">
        <v>20</v>
      </c>
      <c r="C629" s="14">
        <v>67</v>
      </c>
      <c r="D629" s="14">
        <v>100</v>
      </c>
      <c r="E629" s="14" t="s">
        <v>40</v>
      </c>
    </row>
    <row r="630" spans="1:5" x14ac:dyDescent="0.2">
      <c r="A630" s="14">
        <v>95227</v>
      </c>
      <c r="B630" s="14" t="s">
        <v>20</v>
      </c>
      <c r="C630" s="14">
        <v>622</v>
      </c>
      <c r="D630" s="14">
        <v>100</v>
      </c>
      <c r="E630" s="14" t="s">
        <v>40</v>
      </c>
    </row>
    <row r="631" spans="1:5" x14ac:dyDescent="0.2">
      <c r="A631" s="14">
        <v>95228</v>
      </c>
      <c r="B631" s="14" t="s">
        <v>20</v>
      </c>
      <c r="C631" s="14">
        <v>2697</v>
      </c>
      <c r="D631" s="14">
        <v>100</v>
      </c>
      <c r="E631" s="14" t="s">
        <v>40</v>
      </c>
    </row>
    <row r="632" spans="1:5" x14ac:dyDescent="0.2">
      <c r="A632" s="14">
        <v>95229</v>
      </c>
      <c r="B632" s="14" t="s">
        <v>17</v>
      </c>
      <c r="C632" s="14">
        <v>152</v>
      </c>
      <c r="D632" s="14">
        <v>100</v>
      </c>
      <c r="E632" s="14" t="s">
        <v>40</v>
      </c>
    </row>
    <row r="633" spans="1:5" x14ac:dyDescent="0.2">
      <c r="A633" s="14">
        <v>95230</v>
      </c>
      <c r="B633" s="14" t="s">
        <v>20</v>
      </c>
      <c r="C633" s="14">
        <v>194</v>
      </c>
      <c r="D633" s="14">
        <v>100</v>
      </c>
      <c r="E633" s="14" t="s">
        <v>40</v>
      </c>
    </row>
    <row r="634" spans="1:5" x14ac:dyDescent="0.2">
      <c r="A634" s="14">
        <v>95231</v>
      </c>
      <c r="B634" s="14" t="s">
        <v>20</v>
      </c>
      <c r="C634" s="14">
        <v>1766</v>
      </c>
      <c r="D634" s="14">
        <v>100</v>
      </c>
      <c r="E634" s="14" t="s">
        <v>40</v>
      </c>
    </row>
    <row r="635" spans="1:5" x14ac:dyDescent="0.2">
      <c r="A635" s="14">
        <v>95232</v>
      </c>
      <c r="B635" s="14" t="s">
        <v>17</v>
      </c>
      <c r="C635" s="14">
        <v>214</v>
      </c>
      <c r="D635" s="14">
        <v>100</v>
      </c>
      <c r="E635" s="14" t="s">
        <v>40</v>
      </c>
    </row>
    <row r="636" spans="1:5" x14ac:dyDescent="0.2">
      <c r="A636" s="14">
        <v>95233</v>
      </c>
      <c r="B636" s="14" t="s">
        <v>25</v>
      </c>
      <c r="C636" s="14">
        <v>266</v>
      </c>
      <c r="D636" s="14">
        <v>100</v>
      </c>
      <c r="E636" s="14" t="s">
        <v>40</v>
      </c>
    </row>
    <row r="637" spans="1:5" x14ac:dyDescent="0.2">
      <c r="A637" s="14">
        <v>95234</v>
      </c>
      <c r="B637" s="14" t="s">
        <v>20</v>
      </c>
      <c r="C637" s="14">
        <v>12</v>
      </c>
      <c r="D637" s="14">
        <v>100</v>
      </c>
      <c r="E637" s="14" t="s">
        <v>40</v>
      </c>
    </row>
    <row r="638" spans="1:5" x14ac:dyDescent="0.2">
      <c r="A638" s="14">
        <v>95236</v>
      </c>
      <c r="B638" s="14" t="s">
        <v>20</v>
      </c>
      <c r="C638" s="14">
        <v>2315</v>
      </c>
      <c r="D638" s="14">
        <v>100</v>
      </c>
      <c r="E638" s="14" t="s">
        <v>40</v>
      </c>
    </row>
    <row r="639" spans="1:5" x14ac:dyDescent="0.2">
      <c r="A639" s="14">
        <v>95237</v>
      </c>
      <c r="B639" s="14" t="s">
        <v>20</v>
      </c>
      <c r="C639" s="14">
        <v>2162</v>
      </c>
      <c r="D639" s="14">
        <v>100</v>
      </c>
      <c r="E639" s="14" t="s">
        <v>40</v>
      </c>
    </row>
    <row r="640" spans="1:5" x14ac:dyDescent="0.2">
      <c r="A640" s="14">
        <v>95240</v>
      </c>
      <c r="B640" s="14" t="s">
        <v>20</v>
      </c>
      <c r="C640" s="14">
        <v>15876</v>
      </c>
      <c r="D640" s="14">
        <v>100</v>
      </c>
      <c r="E640" s="14" t="s">
        <v>40</v>
      </c>
    </row>
    <row r="641" spans="1:5" x14ac:dyDescent="0.2">
      <c r="A641" s="14">
        <v>95241</v>
      </c>
      <c r="B641" s="14" t="s">
        <v>24</v>
      </c>
      <c r="C641" s="14">
        <v>1</v>
      </c>
      <c r="D641" s="14">
        <v>100</v>
      </c>
      <c r="E641" s="14" t="s">
        <v>40</v>
      </c>
    </row>
    <row r="642" spans="1:5" x14ac:dyDescent="0.2">
      <c r="A642" s="14">
        <v>95242</v>
      </c>
      <c r="B642" s="14" t="s">
        <v>20</v>
      </c>
      <c r="C642" s="14">
        <v>10836</v>
      </c>
      <c r="D642" s="14">
        <v>100</v>
      </c>
      <c r="E642" s="14" t="s">
        <v>40</v>
      </c>
    </row>
    <row r="643" spans="1:5" x14ac:dyDescent="0.2">
      <c r="A643" s="14">
        <v>95245</v>
      </c>
      <c r="B643" s="14" t="s">
        <v>17</v>
      </c>
      <c r="C643" s="14">
        <v>629</v>
      </c>
      <c r="D643" s="14">
        <v>92.1</v>
      </c>
      <c r="E643" s="14" t="s">
        <v>39</v>
      </c>
    </row>
    <row r="644" spans="1:5" x14ac:dyDescent="0.2">
      <c r="A644" s="14">
        <v>95245</v>
      </c>
      <c r="B644" s="14" t="s">
        <v>20</v>
      </c>
      <c r="C644" s="14">
        <v>54</v>
      </c>
      <c r="D644" s="14">
        <v>7.9</v>
      </c>
      <c r="E644" s="14" t="s">
        <v>39</v>
      </c>
    </row>
    <row r="645" spans="1:5" x14ac:dyDescent="0.2">
      <c r="A645" s="14">
        <v>95246</v>
      </c>
      <c r="B645" s="14" t="s">
        <v>17</v>
      </c>
      <c r="C645" s="14">
        <v>959</v>
      </c>
      <c r="D645" s="14">
        <v>100</v>
      </c>
      <c r="E645" s="14" t="s">
        <v>40</v>
      </c>
    </row>
    <row r="646" spans="1:5" x14ac:dyDescent="0.2">
      <c r="A646" s="14">
        <v>95247</v>
      </c>
      <c r="B646" s="14" t="s">
        <v>17</v>
      </c>
      <c r="C646" s="14">
        <v>1415</v>
      </c>
      <c r="D646" s="14">
        <v>64.5</v>
      </c>
      <c r="E646" s="14" t="s">
        <v>39</v>
      </c>
    </row>
    <row r="647" spans="1:5" x14ac:dyDescent="0.2">
      <c r="A647" s="14">
        <v>95247</v>
      </c>
      <c r="B647" s="14" t="s">
        <v>25</v>
      </c>
      <c r="C647" s="14">
        <v>779</v>
      </c>
      <c r="D647" s="14">
        <v>35.5</v>
      </c>
      <c r="E647" s="14" t="s">
        <v>39</v>
      </c>
    </row>
    <row r="648" spans="1:5" x14ac:dyDescent="0.2">
      <c r="A648" s="14">
        <v>95248</v>
      </c>
      <c r="B648" s="14" t="s">
        <v>17</v>
      </c>
      <c r="C648" s="14">
        <v>681</v>
      </c>
      <c r="D648" s="14">
        <v>100</v>
      </c>
      <c r="E648" s="14" t="s">
        <v>40</v>
      </c>
    </row>
    <row r="649" spans="1:5" x14ac:dyDescent="0.2">
      <c r="A649" s="14">
        <v>95249</v>
      </c>
      <c r="B649" s="14" t="s">
        <v>17</v>
      </c>
      <c r="C649" s="14">
        <v>599</v>
      </c>
      <c r="D649" s="14">
        <v>25.8</v>
      </c>
      <c r="E649" s="14" t="s">
        <v>39</v>
      </c>
    </row>
    <row r="650" spans="1:5" x14ac:dyDescent="0.2">
      <c r="A650" s="14">
        <v>95249</v>
      </c>
      <c r="B650" s="14" t="s">
        <v>20</v>
      </c>
      <c r="C650" s="14">
        <v>1724</v>
      </c>
      <c r="D650" s="14">
        <v>74.2</v>
      </c>
      <c r="E650" s="14" t="s">
        <v>39</v>
      </c>
    </row>
    <row r="651" spans="1:5" x14ac:dyDescent="0.2">
      <c r="A651" s="14">
        <v>95250</v>
      </c>
      <c r="B651" s="14" t="s">
        <v>17</v>
      </c>
      <c r="C651" s="14">
        <v>94</v>
      </c>
      <c r="D651" s="14">
        <v>100</v>
      </c>
      <c r="E651" s="14" t="s">
        <v>40</v>
      </c>
    </row>
    <row r="652" spans="1:5" x14ac:dyDescent="0.2">
      <c r="A652" s="14">
        <v>95251</v>
      </c>
      <c r="B652" s="14" t="s">
        <v>17</v>
      </c>
      <c r="C652" s="14">
        <v>301</v>
      </c>
      <c r="D652" s="14">
        <v>100</v>
      </c>
      <c r="E652" s="14" t="s">
        <v>40</v>
      </c>
    </row>
    <row r="653" spans="1:5" x14ac:dyDescent="0.2">
      <c r="A653" s="14">
        <v>95252</v>
      </c>
      <c r="B653" s="14" t="s">
        <v>20</v>
      </c>
      <c r="C653" s="14">
        <v>4927</v>
      </c>
      <c r="D653" s="14">
        <v>100</v>
      </c>
      <c r="E653" s="14" t="s">
        <v>40</v>
      </c>
    </row>
    <row r="654" spans="1:5" x14ac:dyDescent="0.2">
      <c r="A654" s="14">
        <v>95253</v>
      </c>
      <c r="B654" s="14" t="s">
        <v>20</v>
      </c>
      <c r="C654" s="14">
        <v>179</v>
      </c>
      <c r="D654" s="14">
        <v>100</v>
      </c>
      <c r="E654" s="14" t="s">
        <v>40</v>
      </c>
    </row>
    <row r="655" spans="1:5" x14ac:dyDescent="0.2">
      <c r="A655" s="14">
        <v>95254</v>
      </c>
      <c r="B655" s="14" t="s">
        <v>20</v>
      </c>
      <c r="C655" s="14">
        <v>491</v>
      </c>
      <c r="D655" s="14">
        <v>100</v>
      </c>
      <c r="E655" s="14" t="s">
        <v>40</v>
      </c>
    </row>
    <row r="656" spans="1:5" x14ac:dyDescent="0.2">
      <c r="A656" s="14">
        <v>95255</v>
      </c>
      <c r="B656" s="14" t="s">
        <v>17</v>
      </c>
      <c r="C656" s="14">
        <v>1118</v>
      </c>
      <c r="D656" s="14">
        <v>100</v>
      </c>
      <c r="E656" s="14" t="s">
        <v>40</v>
      </c>
    </row>
    <row r="657" spans="1:5" x14ac:dyDescent="0.2">
      <c r="A657" s="14">
        <v>95257</v>
      </c>
      <c r="B657" s="14" t="s">
        <v>17</v>
      </c>
      <c r="C657" s="14">
        <v>278</v>
      </c>
      <c r="D657" s="14">
        <v>100</v>
      </c>
      <c r="E657" s="14" t="s">
        <v>40</v>
      </c>
    </row>
    <row r="658" spans="1:5" x14ac:dyDescent="0.2">
      <c r="A658" s="14">
        <v>95258</v>
      </c>
      <c r="B658" s="14" t="s">
        <v>20</v>
      </c>
      <c r="C658" s="14">
        <v>2744</v>
      </c>
      <c r="D658" s="14">
        <v>100</v>
      </c>
      <c r="E658" s="14" t="s">
        <v>40</v>
      </c>
    </row>
    <row r="659" spans="1:5" x14ac:dyDescent="0.2">
      <c r="A659" s="14">
        <v>95301</v>
      </c>
      <c r="B659" s="14" t="s">
        <v>19</v>
      </c>
      <c r="C659" s="14">
        <v>21254</v>
      </c>
      <c r="D659" s="14">
        <v>100</v>
      </c>
      <c r="E659" s="14" t="s">
        <v>40</v>
      </c>
    </row>
    <row r="660" spans="1:5" x14ac:dyDescent="0.2">
      <c r="A660" s="14">
        <v>95303</v>
      </c>
      <c r="B660" s="14" t="s">
        <v>19</v>
      </c>
      <c r="C660" s="14">
        <v>70</v>
      </c>
      <c r="D660" s="14">
        <v>100</v>
      </c>
      <c r="E660" s="14" t="s">
        <v>40</v>
      </c>
    </row>
    <row r="661" spans="1:5" x14ac:dyDescent="0.2">
      <c r="A661" s="14">
        <v>95304</v>
      </c>
      <c r="B661" s="14" t="s">
        <v>20</v>
      </c>
      <c r="C661" s="14">
        <v>6406</v>
      </c>
      <c r="D661" s="14">
        <v>100</v>
      </c>
      <c r="E661" s="14" t="s">
        <v>40</v>
      </c>
    </row>
    <row r="662" spans="1:5" x14ac:dyDescent="0.2">
      <c r="A662" s="14">
        <v>95305</v>
      </c>
      <c r="B662" s="14" t="s">
        <v>17</v>
      </c>
      <c r="C662" s="14">
        <v>4</v>
      </c>
      <c r="D662" s="14">
        <v>80</v>
      </c>
      <c r="E662" s="14" t="s">
        <v>39</v>
      </c>
    </row>
    <row r="663" spans="1:5" x14ac:dyDescent="0.2">
      <c r="A663" s="14">
        <v>95305</v>
      </c>
      <c r="B663" s="14" t="s">
        <v>19</v>
      </c>
      <c r="C663" s="14">
        <v>1</v>
      </c>
      <c r="D663" s="14">
        <v>20</v>
      </c>
      <c r="E663" s="14" t="s">
        <v>39</v>
      </c>
    </row>
    <row r="664" spans="1:5" x14ac:dyDescent="0.2">
      <c r="A664" s="14">
        <v>95306</v>
      </c>
      <c r="B664" s="14" t="s">
        <v>19</v>
      </c>
      <c r="C664" s="14">
        <v>481</v>
      </c>
      <c r="D664" s="14">
        <v>100</v>
      </c>
      <c r="E664" s="14" t="s">
        <v>40</v>
      </c>
    </row>
    <row r="665" spans="1:5" x14ac:dyDescent="0.2">
      <c r="A665" s="14">
        <v>95307</v>
      </c>
      <c r="B665" s="14" t="s">
        <v>20</v>
      </c>
      <c r="C665" s="14">
        <v>11818</v>
      </c>
      <c r="D665" s="14">
        <v>100</v>
      </c>
      <c r="E665" s="14" t="s">
        <v>40</v>
      </c>
    </row>
    <row r="666" spans="1:5" x14ac:dyDescent="0.2">
      <c r="A666" s="14">
        <v>95309</v>
      </c>
      <c r="B666" s="14" t="s">
        <v>17</v>
      </c>
      <c r="C666" s="14">
        <v>1</v>
      </c>
      <c r="D666" s="14">
        <v>0.8</v>
      </c>
      <c r="E666" s="14" t="s">
        <v>39</v>
      </c>
    </row>
    <row r="667" spans="1:5" x14ac:dyDescent="0.2">
      <c r="A667" s="14">
        <v>95309</v>
      </c>
      <c r="B667" s="14" t="s">
        <v>20</v>
      </c>
      <c r="C667" s="14">
        <v>124</v>
      </c>
      <c r="D667" s="14">
        <v>99.2</v>
      </c>
      <c r="E667" s="14" t="s">
        <v>39</v>
      </c>
    </row>
    <row r="668" spans="1:5" x14ac:dyDescent="0.2">
      <c r="A668" s="14">
        <v>95310</v>
      </c>
      <c r="B668" s="14" t="s">
        <v>17</v>
      </c>
      <c r="C668" s="14">
        <v>751</v>
      </c>
      <c r="D668" s="14">
        <v>100</v>
      </c>
      <c r="E668" s="14" t="s">
        <v>40</v>
      </c>
    </row>
    <row r="669" spans="1:5" x14ac:dyDescent="0.2">
      <c r="A669" s="14">
        <v>95311</v>
      </c>
      <c r="B669" s="14" t="s">
        <v>19</v>
      </c>
      <c r="C669" s="14">
        <v>1281</v>
      </c>
      <c r="D669" s="14">
        <v>100</v>
      </c>
      <c r="E669" s="14" t="s">
        <v>40</v>
      </c>
    </row>
    <row r="670" spans="1:5" x14ac:dyDescent="0.2">
      <c r="A670" s="14">
        <v>95312</v>
      </c>
      <c r="B670" s="14" t="s">
        <v>19</v>
      </c>
      <c r="C670" s="14">
        <v>107</v>
      </c>
      <c r="D670" s="14">
        <v>100</v>
      </c>
      <c r="E670" s="14" t="s">
        <v>40</v>
      </c>
    </row>
    <row r="671" spans="1:5" x14ac:dyDescent="0.2">
      <c r="A671" s="14">
        <v>95313</v>
      </c>
      <c r="B671" s="14" t="s">
        <v>20</v>
      </c>
      <c r="C671" s="14">
        <v>149</v>
      </c>
      <c r="D671" s="14">
        <v>100</v>
      </c>
      <c r="E671" s="14" t="s">
        <v>40</v>
      </c>
    </row>
    <row r="672" spans="1:5" x14ac:dyDescent="0.2">
      <c r="A672" s="14">
        <v>95315</v>
      </c>
      <c r="B672" s="14" t="s">
        <v>19</v>
      </c>
      <c r="C672" s="14">
        <v>2356</v>
      </c>
      <c r="D672" s="14">
        <v>89.8</v>
      </c>
      <c r="E672" s="14" t="s">
        <v>39</v>
      </c>
    </row>
    <row r="673" spans="1:5" x14ac:dyDescent="0.2">
      <c r="A673" s="14">
        <v>95315</v>
      </c>
      <c r="B673" s="14" t="s">
        <v>20</v>
      </c>
      <c r="C673" s="14">
        <v>269</v>
      </c>
      <c r="D673" s="14">
        <v>10.199999999999999</v>
      </c>
      <c r="E673" s="14" t="s">
        <v>39</v>
      </c>
    </row>
    <row r="674" spans="1:5" x14ac:dyDescent="0.2">
      <c r="A674" s="14">
        <v>95316</v>
      </c>
      <c r="B674" s="14" t="s">
        <v>20</v>
      </c>
      <c r="C674" s="14">
        <v>1608</v>
      </c>
      <c r="D674" s="14">
        <v>100</v>
      </c>
      <c r="E674" s="14" t="s">
        <v>40</v>
      </c>
    </row>
    <row r="675" spans="1:5" x14ac:dyDescent="0.2">
      <c r="A675" s="14">
        <v>95317</v>
      </c>
      <c r="B675" s="14" t="s">
        <v>19</v>
      </c>
      <c r="C675" s="14">
        <v>286</v>
      </c>
      <c r="D675" s="14">
        <v>100</v>
      </c>
      <c r="E675" s="14" t="s">
        <v>40</v>
      </c>
    </row>
    <row r="676" spans="1:5" x14ac:dyDescent="0.2">
      <c r="A676" s="14">
        <v>95318</v>
      </c>
      <c r="B676" s="14" t="s">
        <v>19</v>
      </c>
      <c r="C676" s="14">
        <v>256</v>
      </c>
      <c r="D676" s="14">
        <v>84.5</v>
      </c>
      <c r="E676" s="14" t="s">
        <v>39</v>
      </c>
    </row>
    <row r="677" spans="1:5" x14ac:dyDescent="0.2">
      <c r="A677" s="14">
        <v>95318</v>
      </c>
      <c r="B677" s="14" t="s">
        <v>25</v>
      </c>
      <c r="C677" s="14">
        <v>47</v>
      </c>
      <c r="D677" s="14">
        <v>15.5</v>
      </c>
      <c r="E677" s="14" t="s">
        <v>39</v>
      </c>
    </row>
    <row r="678" spans="1:5" x14ac:dyDescent="0.2">
      <c r="A678" s="14">
        <v>95319</v>
      </c>
      <c r="B678" s="14" t="s">
        <v>20</v>
      </c>
      <c r="C678" s="14">
        <v>1032</v>
      </c>
      <c r="D678" s="14">
        <v>100</v>
      </c>
      <c r="E678" s="14" t="s">
        <v>40</v>
      </c>
    </row>
    <row r="679" spans="1:5" x14ac:dyDescent="0.2">
      <c r="A679" s="14">
        <v>95320</v>
      </c>
      <c r="B679" s="14" t="s">
        <v>20</v>
      </c>
      <c r="C679" s="14">
        <v>7134</v>
      </c>
      <c r="D679" s="14">
        <v>100</v>
      </c>
      <c r="E679" s="14" t="s">
        <v>40</v>
      </c>
    </row>
    <row r="680" spans="1:5" x14ac:dyDescent="0.2">
      <c r="A680" s="14">
        <v>95321</v>
      </c>
      <c r="B680" s="14" t="s">
        <v>17</v>
      </c>
      <c r="C680" s="14">
        <v>3606</v>
      </c>
      <c r="D680" s="14">
        <v>100</v>
      </c>
      <c r="E680" s="14" t="s">
        <v>39</v>
      </c>
    </row>
    <row r="681" spans="1:5" x14ac:dyDescent="0.2">
      <c r="A681" s="14">
        <v>95321</v>
      </c>
      <c r="B681" s="14" t="s">
        <v>25</v>
      </c>
      <c r="C681" s="14">
        <v>1</v>
      </c>
      <c r="D681" s="14">
        <v>0</v>
      </c>
      <c r="E681" s="14" t="s">
        <v>39</v>
      </c>
    </row>
    <row r="682" spans="1:5" x14ac:dyDescent="0.2">
      <c r="A682" s="14">
        <v>95322</v>
      </c>
      <c r="B682" s="14" t="s">
        <v>19</v>
      </c>
      <c r="C682" s="14">
        <v>5732</v>
      </c>
      <c r="D682" s="14">
        <v>100</v>
      </c>
      <c r="E682" s="14" t="s">
        <v>40</v>
      </c>
    </row>
    <row r="683" spans="1:5" x14ac:dyDescent="0.2">
      <c r="A683" s="14">
        <v>95323</v>
      </c>
      <c r="B683" s="14" t="s">
        <v>20</v>
      </c>
      <c r="C683" s="14">
        <v>173</v>
      </c>
      <c r="D683" s="14">
        <v>100</v>
      </c>
      <c r="E683" s="14" t="s">
        <v>40</v>
      </c>
    </row>
    <row r="684" spans="1:5" x14ac:dyDescent="0.2">
      <c r="A684" s="14">
        <v>95324</v>
      </c>
      <c r="B684" s="14" t="s">
        <v>19</v>
      </c>
      <c r="C684" s="14">
        <v>1720</v>
      </c>
      <c r="D684" s="14">
        <v>100</v>
      </c>
      <c r="E684" s="14" t="s">
        <v>40</v>
      </c>
    </row>
    <row r="685" spans="1:5" x14ac:dyDescent="0.2">
      <c r="A685" s="14">
        <v>95325</v>
      </c>
      <c r="B685" s="14" t="s">
        <v>19</v>
      </c>
      <c r="C685" s="14">
        <v>79</v>
      </c>
      <c r="D685" s="14">
        <v>100</v>
      </c>
      <c r="E685" s="14" t="s">
        <v>40</v>
      </c>
    </row>
    <row r="686" spans="1:5" x14ac:dyDescent="0.2">
      <c r="A686" s="14">
        <v>95326</v>
      </c>
      <c r="B686" s="14" t="s">
        <v>20</v>
      </c>
      <c r="C686" s="14">
        <v>2280</v>
      </c>
      <c r="D686" s="14">
        <v>100</v>
      </c>
      <c r="E686" s="14" t="s">
        <v>40</v>
      </c>
    </row>
    <row r="687" spans="1:5" x14ac:dyDescent="0.2">
      <c r="A687" s="14">
        <v>95327</v>
      </c>
      <c r="B687" s="14" t="s">
        <v>17</v>
      </c>
      <c r="C687" s="14">
        <v>1985</v>
      </c>
      <c r="D687" s="14">
        <v>75.2</v>
      </c>
      <c r="E687" s="14" t="s">
        <v>39</v>
      </c>
    </row>
    <row r="688" spans="1:5" x14ac:dyDescent="0.2">
      <c r="A688" s="14">
        <v>95327</v>
      </c>
      <c r="B688" s="14" t="s">
        <v>20</v>
      </c>
      <c r="C688" s="14">
        <v>655</v>
      </c>
      <c r="D688" s="14">
        <v>24.8</v>
      </c>
      <c r="E688" s="14" t="s">
        <v>39</v>
      </c>
    </row>
    <row r="689" spans="1:5" x14ac:dyDescent="0.2">
      <c r="A689" s="14">
        <v>95328</v>
      </c>
      <c r="B689" s="14" t="s">
        <v>20</v>
      </c>
      <c r="C689" s="14">
        <v>1092</v>
      </c>
      <c r="D689" s="14">
        <v>100</v>
      </c>
      <c r="E689" s="14" t="s">
        <v>40</v>
      </c>
    </row>
    <row r="690" spans="1:5" x14ac:dyDescent="0.2">
      <c r="A690" s="14">
        <v>95329</v>
      </c>
      <c r="B690" s="14" t="s">
        <v>19</v>
      </c>
      <c r="C690" s="14">
        <v>644</v>
      </c>
      <c r="D690" s="14">
        <v>57.2</v>
      </c>
      <c r="E690" s="14" t="s">
        <v>39</v>
      </c>
    </row>
    <row r="691" spans="1:5" x14ac:dyDescent="0.2">
      <c r="A691" s="14">
        <v>95329</v>
      </c>
      <c r="B691" s="14" t="s">
        <v>20</v>
      </c>
      <c r="C691" s="14">
        <v>482</v>
      </c>
      <c r="D691" s="14">
        <v>42.8</v>
      </c>
      <c r="E691" s="14" t="s">
        <v>39</v>
      </c>
    </row>
    <row r="692" spans="1:5" x14ac:dyDescent="0.2">
      <c r="A692" s="14">
        <v>95330</v>
      </c>
      <c r="B692" s="14" t="s">
        <v>20</v>
      </c>
      <c r="C692" s="14">
        <v>10858</v>
      </c>
      <c r="D692" s="14">
        <v>100</v>
      </c>
      <c r="E692" s="14" t="s">
        <v>40</v>
      </c>
    </row>
    <row r="693" spans="1:5" x14ac:dyDescent="0.2">
      <c r="A693" s="14">
        <v>95333</v>
      </c>
      <c r="B693" s="14" t="s">
        <v>19</v>
      </c>
      <c r="C693" s="14">
        <v>933</v>
      </c>
      <c r="D693" s="14">
        <v>100</v>
      </c>
      <c r="E693" s="14" t="s">
        <v>40</v>
      </c>
    </row>
    <row r="694" spans="1:5" x14ac:dyDescent="0.2">
      <c r="A694" s="14">
        <v>95334</v>
      </c>
      <c r="B694" s="14" t="s">
        <v>19</v>
      </c>
      <c r="C694" s="14">
        <v>6740</v>
      </c>
      <c r="D694" s="14">
        <v>100</v>
      </c>
      <c r="E694" s="14" t="s">
        <v>40</v>
      </c>
    </row>
    <row r="695" spans="1:5" x14ac:dyDescent="0.2">
      <c r="A695" s="14">
        <v>95335</v>
      </c>
      <c r="B695" s="14" t="s">
        <v>25</v>
      </c>
      <c r="C695" s="14">
        <v>642</v>
      </c>
      <c r="D695" s="14">
        <v>100</v>
      </c>
      <c r="E695" s="14" t="s">
        <v>40</v>
      </c>
    </row>
    <row r="696" spans="1:5" x14ac:dyDescent="0.2">
      <c r="A696" s="14">
        <v>95336</v>
      </c>
      <c r="B696" s="14" t="s">
        <v>20</v>
      </c>
      <c r="C696" s="14">
        <v>30243</v>
      </c>
      <c r="D696" s="14">
        <v>100</v>
      </c>
      <c r="E696" s="14" t="s">
        <v>40</v>
      </c>
    </row>
    <row r="697" spans="1:5" x14ac:dyDescent="0.2">
      <c r="A697" s="14">
        <v>95337</v>
      </c>
      <c r="B697" s="14" t="s">
        <v>20</v>
      </c>
      <c r="C697" s="14">
        <v>21298</v>
      </c>
      <c r="D697" s="14">
        <v>100</v>
      </c>
      <c r="E697" s="14" t="s">
        <v>40</v>
      </c>
    </row>
    <row r="698" spans="1:5" x14ac:dyDescent="0.2">
      <c r="A698" s="14">
        <v>95338</v>
      </c>
      <c r="B698" s="14" t="s">
        <v>19</v>
      </c>
      <c r="C698" s="14">
        <v>5581</v>
      </c>
      <c r="D698" s="14">
        <v>96</v>
      </c>
      <c r="E698" s="14" t="s">
        <v>39</v>
      </c>
    </row>
    <row r="699" spans="1:5" x14ac:dyDescent="0.2">
      <c r="A699" s="14">
        <v>95338</v>
      </c>
      <c r="B699" s="14" t="s">
        <v>25</v>
      </c>
      <c r="C699" s="14">
        <v>231</v>
      </c>
      <c r="D699" s="14">
        <v>4</v>
      </c>
      <c r="E699" s="14" t="s">
        <v>39</v>
      </c>
    </row>
    <row r="700" spans="1:5" x14ac:dyDescent="0.2">
      <c r="A700" s="14">
        <v>95339</v>
      </c>
      <c r="B700" s="14" t="s">
        <v>19</v>
      </c>
      <c r="C700" s="14">
        <v>1</v>
      </c>
      <c r="D700" s="14">
        <v>100</v>
      </c>
      <c r="E700" s="14" t="s">
        <v>40</v>
      </c>
    </row>
    <row r="701" spans="1:5" x14ac:dyDescent="0.2">
      <c r="A701" s="14">
        <v>95340</v>
      </c>
      <c r="B701" s="14" t="s">
        <v>19</v>
      </c>
      <c r="C701" s="14">
        <v>24393</v>
      </c>
      <c r="D701" s="14">
        <v>100</v>
      </c>
      <c r="E701" s="14" t="s">
        <v>40</v>
      </c>
    </row>
    <row r="702" spans="1:5" x14ac:dyDescent="0.2">
      <c r="A702" s="14">
        <v>95341</v>
      </c>
      <c r="B702" s="14" t="s">
        <v>19</v>
      </c>
      <c r="C702" s="14">
        <v>13809</v>
      </c>
      <c r="D702" s="14">
        <v>100</v>
      </c>
      <c r="E702" s="14" t="s">
        <v>40</v>
      </c>
    </row>
    <row r="703" spans="1:5" x14ac:dyDescent="0.2">
      <c r="A703" s="14">
        <v>95344</v>
      </c>
      <c r="B703" s="14" t="s">
        <v>19</v>
      </c>
      <c r="C703" s="14">
        <v>1</v>
      </c>
      <c r="D703" s="14">
        <v>100</v>
      </c>
      <c r="E703" s="14" t="s">
        <v>40</v>
      </c>
    </row>
    <row r="704" spans="1:5" x14ac:dyDescent="0.2">
      <c r="A704" s="14">
        <v>95345</v>
      </c>
      <c r="B704" s="14" t="s">
        <v>19</v>
      </c>
      <c r="C704" s="14">
        <v>348</v>
      </c>
      <c r="D704" s="14">
        <v>100</v>
      </c>
      <c r="E704" s="14" t="s">
        <v>40</v>
      </c>
    </row>
    <row r="705" spans="1:5" x14ac:dyDescent="0.2">
      <c r="A705" s="14">
        <v>95346</v>
      </c>
      <c r="B705" s="14" t="s">
        <v>25</v>
      </c>
      <c r="C705" s="14">
        <v>1519</v>
      </c>
      <c r="D705" s="14">
        <v>100</v>
      </c>
      <c r="E705" s="14" t="s">
        <v>40</v>
      </c>
    </row>
    <row r="706" spans="1:5" x14ac:dyDescent="0.2">
      <c r="A706" s="14">
        <v>95347</v>
      </c>
      <c r="B706" s="14" t="s">
        <v>17</v>
      </c>
      <c r="C706" s="14">
        <v>1</v>
      </c>
      <c r="D706" s="14">
        <v>7.1</v>
      </c>
      <c r="E706" s="14" t="s">
        <v>39</v>
      </c>
    </row>
    <row r="707" spans="1:5" x14ac:dyDescent="0.2">
      <c r="A707" s="14">
        <v>95347</v>
      </c>
      <c r="B707" s="14" t="s">
        <v>19</v>
      </c>
      <c r="C707" s="14">
        <v>11</v>
      </c>
      <c r="D707" s="14">
        <v>78.599999999999994</v>
      </c>
      <c r="E707" s="14" t="s">
        <v>39</v>
      </c>
    </row>
    <row r="708" spans="1:5" x14ac:dyDescent="0.2">
      <c r="A708" s="14">
        <v>95347</v>
      </c>
      <c r="B708" s="14" t="s">
        <v>20</v>
      </c>
      <c r="C708" s="14">
        <v>2</v>
      </c>
      <c r="D708" s="14">
        <v>14.3</v>
      </c>
      <c r="E708" s="14" t="s">
        <v>39</v>
      </c>
    </row>
    <row r="709" spans="1:5" x14ac:dyDescent="0.2">
      <c r="A709" s="14">
        <v>95348</v>
      </c>
      <c r="B709" s="14" t="s">
        <v>19</v>
      </c>
      <c r="C709" s="14">
        <v>19199</v>
      </c>
      <c r="D709" s="14">
        <v>100</v>
      </c>
      <c r="E709" s="14" t="s">
        <v>40</v>
      </c>
    </row>
    <row r="710" spans="1:5" x14ac:dyDescent="0.2">
      <c r="A710" s="14">
        <v>95350</v>
      </c>
      <c r="B710" s="14" t="s">
        <v>20</v>
      </c>
      <c r="C710" s="14">
        <v>18428</v>
      </c>
      <c r="D710" s="14">
        <v>100</v>
      </c>
      <c r="E710" s="14" t="s">
        <v>40</v>
      </c>
    </row>
    <row r="711" spans="1:5" x14ac:dyDescent="0.2">
      <c r="A711" s="14">
        <v>95351</v>
      </c>
      <c r="B711" s="14" t="s">
        <v>20</v>
      </c>
      <c r="C711" s="14">
        <v>11093</v>
      </c>
      <c r="D711" s="14">
        <v>100</v>
      </c>
      <c r="E711" s="14" t="s">
        <v>40</v>
      </c>
    </row>
    <row r="712" spans="1:5" x14ac:dyDescent="0.2">
      <c r="A712" s="14">
        <v>95352</v>
      </c>
      <c r="B712" s="14" t="s">
        <v>20</v>
      </c>
      <c r="C712" s="14">
        <v>17</v>
      </c>
      <c r="D712" s="14">
        <v>100</v>
      </c>
      <c r="E712" s="14" t="s">
        <v>40</v>
      </c>
    </row>
    <row r="713" spans="1:5" x14ac:dyDescent="0.2">
      <c r="A713" s="14">
        <v>95353</v>
      </c>
      <c r="B713" s="14" t="s">
        <v>19</v>
      </c>
      <c r="C713" s="14">
        <v>1</v>
      </c>
      <c r="D713" s="14">
        <v>100</v>
      </c>
      <c r="E713" s="14" t="s">
        <v>40</v>
      </c>
    </row>
    <row r="714" spans="1:5" x14ac:dyDescent="0.2">
      <c r="A714" s="14">
        <v>95354</v>
      </c>
      <c r="B714" s="14" t="s">
        <v>20</v>
      </c>
      <c r="C714" s="14">
        <v>8508</v>
      </c>
      <c r="D714" s="14">
        <v>100</v>
      </c>
      <c r="E714" s="14" t="s">
        <v>40</v>
      </c>
    </row>
    <row r="715" spans="1:5" x14ac:dyDescent="0.2">
      <c r="A715" s="14">
        <v>95355</v>
      </c>
      <c r="B715" s="14" t="s">
        <v>20</v>
      </c>
      <c r="C715" s="14">
        <v>20158</v>
      </c>
      <c r="D715" s="14">
        <v>100</v>
      </c>
      <c r="E715" s="14" t="s">
        <v>40</v>
      </c>
    </row>
    <row r="716" spans="1:5" x14ac:dyDescent="0.2">
      <c r="A716" s="14">
        <v>95356</v>
      </c>
      <c r="B716" s="14" t="s">
        <v>20</v>
      </c>
      <c r="C716" s="14">
        <v>10412</v>
      </c>
      <c r="D716" s="14">
        <v>100</v>
      </c>
      <c r="E716" s="14" t="s">
        <v>40</v>
      </c>
    </row>
    <row r="717" spans="1:5" x14ac:dyDescent="0.2">
      <c r="A717" s="14">
        <v>95357</v>
      </c>
      <c r="B717" s="14" t="s">
        <v>20</v>
      </c>
      <c r="C717" s="14">
        <v>2517</v>
      </c>
      <c r="D717" s="14">
        <v>100</v>
      </c>
      <c r="E717" s="14" t="s">
        <v>40</v>
      </c>
    </row>
    <row r="718" spans="1:5" x14ac:dyDescent="0.2">
      <c r="A718" s="14">
        <v>95358</v>
      </c>
      <c r="B718" s="14" t="s">
        <v>20</v>
      </c>
      <c r="C718" s="14">
        <v>6795</v>
      </c>
      <c r="D718" s="14">
        <v>100</v>
      </c>
      <c r="E718" s="14" t="s">
        <v>40</v>
      </c>
    </row>
    <row r="719" spans="1:5" x14ac:dyDescent="0.2">
      <c r="A719" s="14">
        <v>95360</v>
      </c>
      <c r="B719" s="14" t="s">
        <v>19</v>
      </c>
      <c r="C719" s="14">
        <v>85</v>
      </c>
      <c r="D719" s="14">
        <v>1.2</v>
      </c>
      <c r="E719" s="14" t="s">
        <v>39</v>
      </c>
    </row>
    <row r="720" spans="1:5" x14ac:dyDescent="0.2">
      <c r="A720" s="14">
        <v>95360</v>
      </c>
      <c r="B720" s="14" t="s">
        <v>20</v>
      </c>
      <c r="C720" s="14">
        <v>7141</v>
      </c>
      <c r="D720" s="14">
        <v>98.8</v>
      </c>
      <c r="E720" s="14" t="s">
        <v>39</v>
      </c>
    </row>
    <row r="721" spans="1:5" x14ac:dyDescent="0.2">
      <c r="A721" s="14">
        <v>95361</v>
      </c>
      <c r="B721" s="14" t="s">
        <v>20</v>
      </c>
      <c r="C721" s="14">
        <v>19202</v>
      </c>
      <c r="D721" s="14">
        <v>100</v>
      </c>
      <c r="E721" s="14" t="s">
        <v>40</v>
      </c>
    </row>
    <row r="722" spans="1:5" x14ac:dyDescent="0.2">
      <c r="A722" s="14">
        <v>95363</v>
      </c>
      <c r="B722" s="14" t="s">
        <v>20</v>
      </c>
      <c r="C722" s="14">
        <v>6752</v>
      </c>
      <c r="D722" s="14">
        <v>100</v>
      </c>
      <c r="E722" s="14" t="s">
        <v>40</v>
      </c>
    </row>
    <row r="723" spans="1:5" x14ac:dyDescent="0.2">
      <c r="A723" s="14">
        <v>95364</v>
      </c>
      <c r="B723" s="14" t="s">
        <v>25</v>
      </c>
      <c r="C723" s="14">
        <v>1072</v>
      </c>
      <c r="D723" s="14">
        <v>100</v>
      </c>
      <c r="E723" s="14" t="s">
        <v>40</v>
      </c>
    </row>
    <row r="724" spans="1:5" x14ac:dyDescent="0.2">
      <c r="A724" s="14">
        <v>95365</v>
      </c>
      <c r="B724" s="14" t="s">
        <v>19</v>
      </c>
      <c r="C724" s="14">
        <v>2614</v>
      </c>
      <c r="D724" s="14">
        <v>100</v>
      </c>
      <c r="E724" s="14" t="s">
        <v>40</v>
      </c>
    </row>
    <row r="725" spans="1:5" x14ac:dyDescent="0.2">
      <c r="A725" s="14">
        <v>95366</v>
      </c>
      <c r="B725" s="14" t="s">
        <v>20</v>
      </c>
      <c r="C725" s="14">
        <v>9719</v>
      </c>
      <c r="D725" s="14">
        <v>100</v>
      </c>
      <c r="E725" s="14" t="s">
        <v>40</v>
      </c>
    </row>
    <row r="726" spans="1:5" x14ac:dyDescent="0.2">
      <c r="A726" s="14">
        <v>95367</v>
      </c>
      <c r="B726" s="14" t="s">
        <v>20</v>
      </c>
      <c r="C726" s="14">
        <v>12678</v>
      </c>
      <c r="D726" s="14">
        <v>100</v>
      </c>
      <c r="E726" s="14" t="s">
        <v>40</v>
      </c>
    </row>
    <row r="727" spans="1:5" x14ac:dyDescent="0.2">
      <c r="A727" s="14">
        <v>95368</v>
      </c>
      <c r="B727" s="14" t="s">
        <v>20</v>
      </c>
      <c r="C727" s="14">
        <v>4061</v>
      </c>
      <c r="D727" s="14">
        <v>100</v>
      </c>
      <c r="E727" s="14" t="s">
        <v>40</v>
      </c>
    </row>
    <row r="728" spans="1:5" x14ac:dyDescent="0.2">
      <c r="A728" s="14">
        <v>95369</v>
      </c>
      <c r="B728" s="14" t="s">
        <v>19</v>
      </c>
      <c r="C728" s="14">
        <v>421</v>
      </c>
      <c r="D728" s="14">
        <v>100</v>
      </c>
      <c r="E728" s="14" t="s">
        <v>40</v>
      </c>
    </row>
    <row r="729" spans="1:5" x14ac:dyDescent="0.2">
      <c r="A729" s="14">
        <v>95370</v>
      </c>
      <c r="B729" s="14" t="s">
        <v>17</v>
      </c>
      <c r="C729" s="14">
        <v>11878</v>
      </c>
      <c r="D729" s="14">
        <v>92</v>
      </c>
      <c r="E729" s="14" t="s">
        <v>39</v>
      </c>
    </row>
    <row r="730" spans="1:5" x14ac:dyDescent="0.2">
      <c r="A730" s="14">
        <v>95370</v>
      </c>
      <c r="B730" s="14" t="s">
        <v>25</v>
      </c>
      <c r="C730" s="14">
        <v>1033</v>
      </c>
      <c r="D730" s="14">
        <v>8</v>
      </c>
      <c r="E730" s="14" t="s">
        <v>39</v>
      </c>
    </row>
    <row r="731" spans="1:5" x14ac:dyDescent="0.2">
      <c r="A731" s="14">
        <v>95372</v>
      </c>
      <c r="B731" s="14" t="s">
        <v>17</v>
      </c>
      <c r="C731" s="14">
        <v>739</v>
      </c>
      <c r="D731" s="14">
        <v>100</v>
      </c>
      <c r="E731" s="14" t="s">
        <v>40</v>
      </c>
    </row>
    <row r="732" spans="1:5" x14ac:dyDescent="0.2">
      <c r="A732" s="14">
        <v>95374</v>
      </c>
      <c r="B732" s="14" t="s">
        <v>19</v>
      </c>
      <c r="C732" s="14">
        <v>639</v>
      </c>
      <c r="D732" s="14">
        <v>100</v>
      </c>
      <c r="E732" s="14" t="s">
        <v>40</v>
      </c>
    </row>
    <row r="733" spans="1:5" x14ac:dyDescent="0.2">
      <c r="A733" s="14">
        <v>95375</v>
      </c>
      <c r="B733" s="14" t="s">
        <v>25</v>
      </c>
      <c r="C733" s="14">
        <v>363</v>
      </c>
      <c r="D733" s="14">
        <v>85.8</v>
      </c>
      <c r="E733" s="14" t="s">
        <v>39</v>
      </c>
    </row>
    <row r="734" spans="1:5" x14ac:dyDescent="0.2">
      <c r="A734" s="14">
        <v>95375</v>
      </c>
      <c r="B734" s="14" t="s">
        <v>26</v>
      </c>
      <c r="C734" s="14">
        <v>60</v>
      </c>
      <c r="D734" s="14">
        <v>14.2</v>
      </c>
      <c r="E734" s="14" t="s">
        <v>39</v>
      </c>
    </row>
    <row r="735" spans="1:5" x14ac:dyDescent="0.2">
      <c r="A735" s="14">
        <v>95376</v>
      </c>
      <c r="B735" s="14" t="s">
        <v>20</v>
      </c>
      <c r="C735" s="14">
        <v>32831</v>
      </c>
      <c r="D735" s="14">
        <v>100</v>
      </c>
      <c r="E735" s="14" t="s">
        <v>40</v>
      </c>
    </row>
    <row r="736" spans="1:5" x14ac:dyDescent="0.2">
      <c r="A736" s="14">
        <v>95377</v>
      </c>
      <c r="B736" s="14" t="s">
        <v>20</v>
      </c>
      <c r="C736" s="14">
        <v>17158</v>
      </c>
      <c r="D736" s="14">
        <v>100</v>
      </c>
      <c r="E736" s="14" t="s">
        <v>40</v>
      </c>
    </row>
    <row r="737" spans="1:5" x14ac:dyDescent="0.2">
      <c r="A737" s="14">
        <v>95378</v>
      </c>
      <c r="B737" s="14" t="s">
        <v>20</v>
      </c>
      <c r="C737" s="14">
        <v>1</v>
      </c>
      <c r="D737" s="14">
        <v>100</v>
      </c>
      <c r="E737" s="14" t="s">
        <v>40</v>
      </c>
    </row>
    <row r="738" spans="1:5" x14ac:dyDescent="0.2">
      <c r="A738" s="14">
        <v>95379</v>
      </c>
      <c r="B738" s="14" t="s">
        <v>17</v>
      </c>
      <c r="C738" s="14">
        <v>1417</v>
      </c>
      <c r="D738" s="14">
        <v>80.599999999999994</v>
      </c>
      <c r="E738" s="14" t="s">
        <v>39</v>
      </c>
    </row>
    <row r="739" spans="1:5" x14ac:dyDescent="0.2">
      <c r="A739" s="14">
        <v>95379</v>
      </c>
      <c r="B739" s="14" t="s">
        <v>25</v>
      </c>
      <c r="C739" s="14">
        <v>341</v>
      </c>
      <c r="D739" s="14">
        <v>19.399999999999999</v>
      </c>
      <c r="E739" s="14" t="s">
        <v>39</v>
      </c>
    </row>
    <row r="740" spans="1:5" x14ac:dyDescent="0.2">
      <c r="A740" s="14">
        <v>95380</v>
      </c>
      <c r="B740" s="14" t="s">
        <v>20</v>
      </c>
      <c r="C740" s="14">
        <v>12032</v>
      </c>
      <c r="D740" s="14">
        <v>100</v>
      </c>
      <c r="E740" s="14" t="s">
        <v>40</v>
      </c>
    </row>
    <row r="741" spans="1:5" x14ac:dyDescent="0.2">
      <c r="A741" s="14">
        <v>95381</v>
      </c>
      <c r="B741" s="14" t="s">
        <v>20</v>
      </c>
      <c r="C741" s="14">
        <v>40</v>
      </c>
      <c r="D741" s="14">
        <v>100</v>
      </c>
      <c r="E741" s="14" t="s">
        <v>40</v>
      </c>
    </row>
    <row r="742" spans="1:5" x14ac:dyDescent="0.2">
      <c r="A742" s="14">
        <v>95382</v>
      </c>
      <c r="B742" s="14" t="s">
        <v>20</v>
      </c>
      <c r="C742" s="14">
        <v>11680</v>
      </c>
      <c r="D742" s="14">
        <v>100</v>
      </c>
      <c r="E742" s="14" t="s">
        <v>40</v>
      </c>
    </row>
    <row r="743" spans="1:5" x14ac:dyDescent="0.2">
      <c r="A743" s="14">
        <v>95383</v>
      </c>
      <c r="B743" s="14" t="s">
        <v>25</v>
      </c>
      <c r="C743" s="14">
        <v>2961</v>
      </c>
      <c r="D743" s="14">
        <v>100</v>
      </c>
      <c r="E743" s="14" t="s">
        <v>40</v>
      </c>
    </row>
    <row r="744" spans="1:5" x14ac:dyDescent="0.2">
      <c r="A744" s="14">
        <v>95385</v>
      </c>
      <c r="B744" s="14" t="s">
        <v>20</v>
      </c>
      <c r="C744" s="14">
        <v>132</v>
      </c>
      <c r="D744" s="14">
        <v>100</v>
      </c>
      <c r="E744" s="14" t="s">
        <v>40</v>
      </c>
    </row>
    <row r="745" spans="1:5" x14ac:dyDescent="0.2">
      <c r="A745" s="14">
        <v>95386</v>
      </c>
      <c r="B745" s="14" t="s">
        <v>20</v>
      </c>
      <c r="C745" s="14">
        <v>2457</v>
      </c>
      <c r="D745" s="14">
        <v>100</v>
      </c>
      <c r="E745" s="14" t="s">
        <v>40</v>
      </c>
    </row>
    <row r="746" spans="1:5" x14ac:dyDescent="0.2">
      <c r="A746" s="14">
        <v>95387</v>
      </c>
      <c r="B746" s="14" t="s">
        <v>20</v>
      </c>
      <c r="C746" s="14">
        <v>594</v>
      </c>
      <c r="D746" s="14">
        <v>100</v>
      </c>
      <c r="E746" s="14" t="s">
        <v>40</v>
      </c>
    </row>
    <row r="747" spans="1:5" x14ac:dyDescent="0.2">
      <c r="A747" s="14">
        <v>95388</v>
      </c>
      <c r="B747" s="14" t="s">
        <v>19</v>
      </c>
      <c r="C747" s="14">
        <v>6305</v>
      </c>
      <c r="D747" s="14">
        <v>100</v>
      </c>
      <c r="E747" s="14" t="s">
        <v>40</v>
      </c>
    </row>
    <row r="748" spans="1:5" x14ac:dyDescent="0.2">
      <c r="A748" s="14">
        <v>95389</v>
      </c>
      <c r="B748" s="14" t="s">
        <v>25</v>
      </c>
      <c r="C748" s="14">
        <v>518</v>
      </c>
      <c r="D748" s="14">
        <v>99.6</v>
      </c>
      <c r="E748" s="14" t="s">
        <v>39</v>
      </c>
    </row>
    <row r="749" spans="1:5" x14ac:dyDescent="0.2">
      <c r="A749" s="14">
        <v>95389</v>
      </c>
      <c r="B749" s="14" t="s">
        <v>26</v>
      </c>
      <c r="C749" s="14">
        <v>2</v>
      </c>
      <c r="D749" s="14">
        <v>0.4</v>
      </c>
      <c r="E749" s="14" t="s">
        <v>39</v>
      </c>
    </row>
    <row r="750" spans="1:5" x14ac:dyDescent="0.2">
      <c r="A750" s="14">
        <v>95391</v>
      </c>
      <c r="B750" s="14" t="s">
        <v>20</v>
      </c>
      <c r="C750" s="14">
        <v>3962</v>
      </c>
      <c r="D750" s="14">
        <v>100</v>
      </c>
      <c r="E750" s="14" t="s">
        <v>40</v>
      </c>
    </row>
    <row r="751" spans="1:5" x14ac:dyDescent="0.2">
      <c r="A751" s="14">
        <v>95401</v>
      </c>
      <c r="B751" s="14" t="s">
        <v>24</v>
      </c>
      <c r="C751" s="14">
        <v>25049</v>
      </c>
      <c r="D751" s="14">
        <v>100</v>
      </c>
      <c r="E751" s="14" t="s">
        <v>40</v>
      </c>
    </row>
    <row r="752" spans="1:5" x14ac:dyDescent="0.2">
      <c r="A752" s="14">
        <v>95402</v>
      </c>
      <c r="B752" s="14" t="s">
        <v>24</v>
      </c>
      <c r="C752" s="14">
        <v>2</v>
      </c>
      <c r="D752" s="14">
        <v>100</v>
      </c>
      <c r="E752" s="14" t="s">
        <v>40</v>
      </c>
    </row>
    <row r="753" spans="1:5" x14ac:dyDescent="0.2">
      <c r="A753" s="14">
        <v>95403</v>
      </c>
      <c r="B753" s="14" t="s">
        <v>24</v>
      </c>
      <c r="C753" s="14">
        <v>30816</v>
      </c>
      <c r="D753" s="14">
        <v>100</v>
      </c>
      <c r="E753" s="14" t="s">
        <v>40</v>
      </c>
    </row>
    <row r="754" spans="1:5" x14ac:dyDescent="0.2">
      <c r="A754" s="14">
        <v>95404</v>
      </c>
      <c r="B754" s="14" t="s">
        <v>24</v>
      </c>
      <c r="C754" s="14">
        <v>30077</v>
      </c>
      <c r="D754" s="14">
        <v>100</v>
      </c>
      <c r="E754" s="14" t="s">
        <v>40</v>
      </c>
    </row>
    <row r="755" spans="1:5" x14ac:dyDescent="0.2">
      <c r="A755" s="14">
        <v>95405</v>
      </c>
      <c r="B755" s="14" t="s">
        <v>24</v>
      </c>
      <c r="C755" s="14">
        <v>18268</v>
      </c>
      <c r="D755" s="14">
        <v>100</v>
      </c>
      <c r="E755" s="14" t="s">
        <v>40</v>
      </c>
    </row>
    <row r="756" spans="1:5" x14ac:dyDescent="0.2">
      <c r="A756" s="14">
        <v>95407</v>
      </c>
      <c r="B756" s="14" t="s">
        <v>24</v>
      </c>
      <c r="C756" s="14">
        <v>22089</v>
      </c>
      <c r="D756" s="14">
        <v>100</v>
      </c>
      <c r="E756" s="14" t="s">
        <v>40</v>
      </c>
    </row>
    <row r="757" spans="1:5" x14ac:dyDescent="0.2">
      <c r="A757" s="14">
        <v>95409</v>
      </c>
      <c r="B757" s="14" t="s">
        <v>24</v>
      </c>
      <c r="C757" s="14">
        <v>23540</v>
      </c>
      <c r="D757" s="14">
        <v>100</v>
      </c>
      <c r="E757" s="14" t="s">
        <v>40</v>
      </c>
    </row>
    <row r="758" spans="1:5" x14ac:dyDescent="0.2">
      <c r="A758" s="14">
        <v>95410</v>
      </c>
      <c r="B758" s="14" t="s">
        <v>21</v>
      </c>
      <c r="C758" s="14">
        <v>561</v>
      </c>
      <c r="D758" s="14">
        <v>100</v>
      </c>
      <c r="E758" s="14" t="s">
        <v>40</v>
      </c>
    </row>
    <row r="759" spans="1:5" x14ac:dyDescent="0.2">
      <c r="A759" s="14">
        <v>95412</v>
      </c>
      <c r="B759" s="14" t="s">
        <v>21</v>
      </c>
      <c r="C759" s="14">
        <v>139</v>
      </c>
      <c r="D759" s="14">
        <v>92.1</v>
      </c>
      <c r="E759" s="14" t="s">
        <v>39</v>
      </c>
    </row>
    <row r="760" spans="1:5" x14ac:dyDescent="0.2">
      <c r="A760" s="14">
        <v>95412</v>
      </c>
      <c r="B760" s="14" t="s">
        <v>24</v>
      </c>
      <c r="C760" s="14">
        <v>12</v>
      </c>
      <c r="D760" s="14">
        <v>7.9</v>
      </c>
      <c r="E760" s="14" t="s">
        <v>39</v>
      </c>
    </row>
    <row r="761" spans="1:5" x14ac:dyDescent="0.2">
      <c r="A761" s="14">
        <v>95414</v>
      </c>
      <c r="B761" s="14" t="s">
        <v>24</v>
      </c>
      <c r="C761" s="14">
        <v>1</v>
      </c>
      <c r="D761" s="14">
        <v>100</v>
      </c>
      <c r="E761" s="14" t="s">
        <v>40</v>
      </c>
    </row>
    <row r="762" spans="1:5" x14ac:dyDescent="0.2">
      <c r="A762" s="14">
        <v>95415</v>
      </c>
      <c r="B762" s="14" t="s">
        <v>24</v>
      </c>
      <c r="C762" s="14">
        <v>619</v>
      </c>
      <c r="D762" s="14">
        <v>100</v>
      </c>
      <c r="E762" s="14" t="s">
        <v>40</v>
      </c>
    </row>
    <row r="763" spans="1:5" x14ac:dyDescent="0.2">
      <c r="A763" s="14">
        <v>95416</v>
      </c>
      <c r="B763" s="14" t="s">
        <v>17</v>
      </c>
      <c r="C763" s="14">
        <v>1</v>
      </c>
      <c r="D763" s="14">
        <v>33.299999999999997</v>
      </c>
      <c r="E763" s="14" t="s">
        <v>39</v>
      </c>
    </row>
    <row r="764" spans="1:5" x14ac:dyDescent="0.2">
      <c r="A764" s="14">
        <v>95416</v>
      </c>
      <c r="B764" s="14" t="s">
        <v>24</v>
      </c>
      <c r="C764" s="14">
        <v>2</v>
      </c>
      <c r="D764" s="14">
        <v>66.7</v>
      </c>
      <c r="E764" s="14" t="s">
        <v>39</v>
      </c>
    </row>
    <row r="765" spans="1:5" x14ac:dyDescent="0.2">
      <c r="A765" s="14">
        <v>95417</v>
      </c>
      <c r="B765" s="14" t="s">
        <v>24</v>
      </c>
      <c r="C765" s="14">
        <v>126</v>
      </c>
      <c r="D765" s="14">
        <v>100</v>
      </c>
      <c r="E765" s="14" t="s">
        <v>40</v>
      </c>
    </row>
    <row r="766" spans="1:5" x14ac:dyDescent="0.2">
      <c r="A766" s="14">
        <v>95418</v>
      </c>
      <c r="B766" s="14" t="s">
        <v>24</v>
      </c>
      <c r="C766" s="14">
        <v>31</v>
      </c>
      <c r="D766" s="14">
        <v>100</v>
      </c>
      <c r="E766" s="14" t="s">
        <v>40</v>
      </c>
    </row>
    <row r="767" spans="1:5" x14ac:dyDescent="0.2">
      <c r="A767" s="14">
        <v>95419</v>
      </c>
      <c r="B767" s="14" t="s">
        <v>24</v>
      </c>
      <c r="C767" s="14">
        <v>352</v>
      </c>
      <c r="D767" s="14">
        <v>100</v>
      </c>
      <c r="E767" s="14" t="s">
        <v>40</v>
      </c>
    </row>
    <row r="768" spans="1:5" x14ac:dyDescent="0.2">
      <c r="A768" s="14">
        <v>95420</v>
      </c>
      <c r="B768" s="14" t="s">
        <v>21</v>
      </c>
      <c r="C768" s="14">
        <v>164</v>
      </c>
      <c r="D768" s="14">
        <v>100</v>
      </c>
      <c r="E768" s="14" t="s">
        <v>40</v>
      </c>
    </row>
    <row r="769" spans="1:5" x14ac:dyDescent="0.2">
      <c r="A769" s="14">
        <v>95421</v>
      </c>
      <c r="B769" s="14" t="s">
        <v>21</v>
      </c>
      <c r="C769" s="14">
        <v>168</v>
      </c>
      <c r="D769" s="14">
        <v>16.8</v>
      </c>
      <c r="E769" s="14" t="s">
        <v>39</v>
      </c>
    </row>
    <row r="770" spans="1:5" x14ac:dyDescent="0.2">
      <c r="A770" s="14">
        <v>95421</v>
      </c>
      <c r="B770" s="14" t="s">
        <v>24</v>
      </c>
      <c r="C770" s="14">
        <v>834</v>
      </c>
      <c r="D770" s="14">
        <v>83.2</v>
      </c>
      <c r="E770" s="14" t="s">
        <v>39</v>
      </c>
    </row>
    <row r="771" spans="1:5" x14ac:dyDescent="0.2">
      <c r="A771" s="14">
        <v>95422</v>
      </c>
      <c r="B771" s="14" t="s">
        <v>17</v>
      </c>
      <c r="C771" s="14">
        <v>7827</v>
      </c>
      <c r="D771" s="14">
        <v>100</v>
      </c>
      <c r="E771" s="14" t="s">
        <v>40</v>
      </c>
    </row>
    <row r="772" spans="1:5" x14ac:dyDescent="0.2">
      <c r="A772" s="14">
        <v>95423</v>
      </c>
      <c r="B772" s="14" t="s">
        <v>17</v>
      </c>
      <c r="C772" s="14">
        <v>2581</v>
      </c>
      <c r="D772" s="14">
        <v>100</v>
      </c>
      <c r="E772" s="14" t="s">
        <v>40</v>
      </c>
    </row>
    <row r="773" spans="1:5" x14ac:dyDescent="0.2">
      <c r="A773" s="14">
        <v>95424</v>
      </c>
      <c r="B773" s="14" t="s">
        <v>17</v>
      </c>
      <c r="C773" s="14">
        <v>20</v>
      </c>
      <c r="D773" s="14">
        <v>95.2</v>
      </c>
      <c r="E773" s="14" t="s">
        <v>39</v>
      </c>
    </row>
    <row r="774" spans="1:5" x14ac:dyDescent="0.2">
      <c r="A774" s="14">
        <v>95424</v>
      </c>
      <c r="B774" s="14" t="s">
        <v>24</v>
      </c>
      <c r="C774" s="14">
        <v>1</v>
      </c>
      <c r="D774" s="14">
        <v>4.8</v>
      </c>
      <c r="E774" s="14" t="s">
        <v>39</v>
      </c>
    </row>
    <row r="775" spans="1:5" x14ac:dyDescent="0.2">
      <c r="A775" s="14">
        <v>95425</v>
      </c>
      <c r="B775" s="14" t="s">
        <v>24</v>
      </c>
      <c r="C775" s="14">
        <v>7781</v>
      </c>
      <c r="D775" s="14">
        <v>100</v>
      </c>
      <c r="E775" s="14" t="s">
        <v>40</v>
      </c>
    </row>
    <row r="776" spans="1:5" x14ac:dyDescent="0.2">
      <c r="A776" s="14">
        <v>95426</v>
      </c>
      <c r="B776" s="14" t="s">
        <v>17</v>
      </c>
      <c r="C776" s="14">
        <v>1614</v>
      </c>
      <c r="D776" s="14">
        <v>100</v>
      </c>
      <c r="E776" s="14" t="s">
        <v>40</v>
      </c>
    </row>
    <row r="777" spans="1:5" x14ac:dyDescent="0.2">
      <c r="A777" s="14">
        <v>95427</v>
      </c>
      <c r="B777" s="14" t="s">
        <v>24</v>
      </c>
      <c r="C777" s="14">
        <v>190</v>
      </c>
      <c r="D777" s="14">
        <v>100</v>
      </c>
      <c r="E777" s="14" t="s">
        <v>40</v>
      </c>
    </row>
    <row r="778" spans="1:5" x14ac:dyDescent="0.2">
      <c r="A778" s="14">
        <v>95428</v>
      </c>
      <c r="B778" s="14" t="s">
        <v>24</v>
      </c>
      <c r="C778" s="14">
        <v>942</v>
      </c>
      <c r="D778" s="14">
        <v>100</v>
      </c>
      <c r="E778" s="14" t="s">
        <v>40</v>
      </c>
    </row>
    <row r="779" spans="1:5" x14ac:dyDescent="0.2">
      <c r="A779" s="14">
        <v>95429</v>
      </c>
      <c r="B779" s="14" t="s">
        <v>24</v>
      </c>
      <c r="C779" s="14">
        <v>60</v>
      </c>
      <c r="D779" s="14">
        <v>100</v>
      </c>
      <c r="E779" s="14" t="s">
        <v>40</v>
      </c>
    </row>
    <row r="780" spans="1:5" x14ac:dyDescent="0.2">
      <c r="A780" s="14">
        <v>95430</v>
      </c>
      <c r="B780" s="14" t="s">
        <v>21</v>
      </c>
      <c r="C780" s="14">
        <v>93</v>
      </c>
      <c r="D780" s="14">
        <v>93.9</v>
      </c>
      <c r="E780" s="14" t="s">
        <v>39</v>
      </c>
    </row>
    <row r="781" spans="1:5" x14ac:dyDescent="0.2">
      <c r="A781" s="14">
        <v>95430</v>
      </c>
      <c r="B781" s="14" t="s">
        <v>24</v>
      </c>
      <c r="C781" s="14">
        <v>6</v>
      </c>
      <c r="D781" s="14">
        <v>6.1</v>
      </c>
      <c r="E781" s="14" t="s">
        <v>39</v>
      </c>
    </row>
    <row r="782" spans="1:5" x14ac:dyDescent="0.2">
      <c r="A782" s="14">
        <v>95432</v>
      </c>
      <c r="B782" s="14" t="s">
        <v>21</v>
      </c>
      <c r="C782" s="14">
        <v>240</v>
      </c>
      <c r="D782" s="14">
        <v>100</v>
      </c>
      <c r="E782" s="14" t="s">
        <v>40</v>
      </c>
    </row>
    <row r="783" spans="1:5" x14ac:dyDescent="0.2">
      <c r="A783" s="14">
        <v>95433</v>
      </c>
      <c r="B783" s="14" t="s">
        <v>24</v>
      </c>
      <c r="C783" s="14">
        <v>4</v>
      </c>
      <c r="D783" s="14">
        <v>100</v>
      </c>
      <c r="E783" s="14" t="s">
        <v>40</v>
      </c>
    </row>
    <row r="784" spans="1:5" x14ac:dyDescent="0.2">
      <c r="A784" s="14">
        <v>95434</v>
      </c>
      <c r="B784" s="14" t="s">
        <v>20</v>
      </c>
      <c r="C784" s="14">
        <v>2</v>
      </c>
      <c r="D784" s="14">
        <v>100</v>
      </c>
      <c r="E784" s="14" t="s">
        <v>40</v>
      </c>
    </row>
    <row r="785" spans="1:5" x14ac:dyDescent="0.2">
      <c r="A785" s="14">
        <v>95435</v>
      </c>
      <c r="B785" s="14" t="s">
        <v>17</v>
      </c>
      <c r="C785" s="14">
        <v>161</v>
      </c>
      <c r="D785" s="14">
        <v>100</v>
      </c>
      <c r="E785" s="14" t="s">
        <v>40</v>
      </c>
    </row>
    <row r="786" spans="1:5" x14ac:dyDescent="0.2">
      <c r="A786" s="14">
        <v>95436</v>
      </c>
      <c r="B786" s="14" t="s">
        <v>24</v>
      </c>
      <c r="C786" s="14">
        <v>3811</v>
      </c>
      <c r="D786" s="14">
        <v>100</v>
      </c>
      <c r="E786" s="14" t="s">
        <v>40</v>
      </c>
    </row>
    <row r="787" spans="1:5" x14ac:dyDescent="0.2">
      <c r="A787" s="14">
        <v>95437</v>
      </c>
      <c r="B787" s="14" t="s">
        <v>21</v>
      </c>
      <c r="C787" s="14">
        <v>6794</v>
      </c>
      <c r="D787" s="14">
        <v>100</v>
      </c>
      <c r="E787" s="14" t="s">
        <v>40</v>
      </c>
    </row>
    <row r="788" spans="1:5" x14ac:dyDescent="0.2">
      <c r="A788" s="14">
        <v>95439</v>
      </c>
      <c r="B788" s="14" t="s">
        <v>24</v>
      </c>
      <c r="C788" s="14">
        <v>453</v>
      </c>
      <c r="D788" s="14">
        <v>100</v>
      </c>
      <c r="E788" s="14" t="s">
        <v>40</v>
      </c>
    </row>
    <row r="789" spans="1:5" x14ac:dyDescent="0.2">
      <c r="A789" s="14">
        <v>95441</v>
      </c>
      <c r="B789" s="14" t="s">
        <v>24</v>
      </c>
      <c r="C789" s="14">
        <v>1204</v>
      </c>
      <c r="D789" s="14">
        <v>100</v>
      </c>
      <c r="E789" s="14" t="s">
        <v>40</v>
      </c>
    </row>
    <row r="790" spans="1:5" x14ac:dyDescent="0.2">
      <c r="A790" s="14">
        <v>95442</v>
      </c>
      <c r="B790" s="14" t="s">
        <v>24</v>
      </c>
      <c r="C790" s="14">
        <v>2845</v>
      </c>
      <c r="D790" s="14">
        <v>100</v>
      </c>
      <c r="E790" s="14" t="s">
        <v>40</v>
      </c>
    </row>
    <row r="791" spans="1:5" x14ac:dyDescent="0.2">
      <c r="A791" s="14">
        <v>95443</v>
      </c>
      <c r="B791" s="14" t="s">
        <v>17</v>
      </c>
      <c r="C791" s="14">
        <v>177</v>
      </c>
      <c r="D791" s="14">
        <v>100</v>
      </c>
      <c r="E791" s="14" t="s">
        <v>40</v>
      </c>
    </row>
    <row r="792" spans="1:5" x14ac:dyDescent="0.2">
      <c r="A792" s="14">
        <v>95444</v>
      </c>
      <c r="B792" s="14" t="s">
        <v>24</v>
      </c>
      <c r="C792" s="14">
        <v>609</v>
      </c>
      <c r="D792" s="14">
        <v>100</v>
      </c>
      <c r="E792" s="14" t="s">
        <v>40</v>
      </c>
    </row>
    <row r="793" spans="1:5" x14ac:dyDescent="0.2">
      <c r="A793" s="14">
        <v>95445</v>
      </c>
      <c r="B793" s="14" t="s">
        <v>21</v>
      </c>
      <c r="C793" s="14">
        <v>1397</v>
      </c>
      <c r="D793" s="14">
        <v>100</v>
      </c>
      <c r="E793" s="14" t="s">
        <v>40</v>
      </c>
    </row>
    <row r="794" spans="1:5" x14ac:dyDescent="0.2">
      <c r="A794" s="14">
        <v>95446</v>
      </c>
      <c r="B794" s="14" t="s">
        <v>24</v>
      </c>
      <c r="C794" s="14">
        <v>3197</v>
      </c>
      <c r="D794" s="14">
        <v>100</v>
      </c>
      <c r="E794" s="14" t="s">
        <v>40</v>
      </c>
    </row>
    <row r="795" spans="1:5" x14ac:dyDescent="0.2">
      <c r="A795" s="14">
        <v>95448</v>
      </c>
      <c r="B795" s="14" t="s">
        <v>24</v>
      </c>
      <c r="C795" s="14">
        <v>8402</v>
      </c>
      <c r="D795" s="14">
        <v>100</v>
      </c>
      <c r="E795" s="14" t="s">
        <v>40</v>
      </c>
    </row>
    <row r="796" spans="1:5" x14ac:dyDescent="0.2">
      <c r="A796" s="14">
        <v>95449</v>
      </c>
      <c r="B796" s="14" t="s">
        <v>24</v>
      </c>
      <c r="C796" s="14">
        <v>861</v>
      </c>
      <c r="D796" s="14">
        <v>100</v>
      </c>
      <c r="E796" s="14" t="s">
        <v>40</v>
      </c>
    </row>
    <row r="797" spans="1:5" x14ac:dyDescent="0.2">
      <c r="A797" s="14">
        <v>95450</v>
      </c>
      <c r="B797" s="14" t="s">
        <v>21</v>
      </c>
      <c r="C797" s="14">
        <v>393</v>
      </c>
      <c r="D797" s="14">
        <v>100</v>
      </c>
      <c r="E797" s="14" t="s">
        <v>40</v>
      </c>
    </row>
    <row r="798" spans="1:5" x14ac:dyDescent="0.2">
      <c r="A798" s="14">
        <v>95451</v>
      </c>
      <c r="B798" s="14" t="s">
        <v>17</v>
      </c>
      <c r="C798" s="14">
        <v>5633</v>
      </c>
      <c r="D798" s="14">
        <v>100</v>
      </c>
      <c r="E798" s="14" t="s">
        <v>40</v>
      </c>
    </row>
    <row r="799" spans="1:5" x14ac:dyDescent="0.2">
      <c r="A799" s="14">
        <v>95452</v>
      </c>
      <c r="B799" s="14" t="s">
        <v>24</v>
      </c>
      <c r="C799" s="14">
        <v>1202</v>
      </c>
      <c r="D799" s="14">
        <v>100</v>
      </c>
      <c r="E799" s="14" t="s">
        <v>40</v>
      </c>
    </row>
    <row r="800" spans="1:5" x14ac:dyDescent="0.2">
      <c r="A800" s="14">
        <v>95453</v>
      </c>
      <c r="B800" s="14" t="s">
        <v>17</v>
      </c>
      <c r="C800" s="14">
        <v>5277</v>
      </c>
      <c r="D800" s="14">
        <v>100</v>
      </c>
      <c r="E800" s="14" t="s">
        <v>40</v>
      </c>
    </row>
    <row r="801" spans="1:5" x14ac:dyDescent="0.2">
      <c r="A801" s="14">
        <v>95454</v>
      </c>
      <c r="B801" s="14" t="s">
        <v>24</v>
      </c>
      <c r="C801" s="14">
        <v>973</v>
      </c>
      <c r="D801" s="14">
        <v>100</v>
      </c>
      <c r="E801" s="14" t="s">
        <v>40</v>
      </c>
    </row>
    <row r="802" spans="1:5" x14ac:dyDescent="0.2">
      <c r="A802" s="14">
        <v>95456</v>
      </c>
      <c r="B802" s="14" t="s">
        <v>21</v>
      </c>
      <c r="C802" s="14">
        <v>399</v>
      </c>
      <c r="D802" s="14">
        <v>100</v>
      </c>
      <c r="E802" s="14" t="s">
        <v>40</v>
      </c>
    </row>
    <row r="803" spans="1:5" x14ac:dyDescent="0.2">
      <c r="A803" s="14">
        <v>95457</v>
      </c>
      <c r="B803" s="14" t="s">
        <v>17</v>
      </c>
      <c r="C803" s="14">
        <v>1603</v>
      </c>
      <c r="D803" s="14">
        <v>100</v>
      </c>
      <c r="E803" s="14" t="s">
        <v>40</v>
      </c>
    </row>
    <row r="804" spans="1:5" x14ac:dyDescent="0.2">
      <c r="A804" s="14">
        <v>95458</v>
      </c>
      <c r="B804" s="14" t="s">
        <v>17</v>
      </c>
      <c r="C804" s="14">
        <v>1687</v>
      </c>
      <c r="D804" s="14">
        <v>100</v>
      </c>
      <c r="E804" s="14" t="s">
        <v>40</v>
      </c>
    </row>
    <row r="805" spans="1:5" x14ac:dyDescent="0.2">
      <c r="A805" s="14">
        <v>95459</v>
      </c>
      <c r="B805" s="14" t="s">
        <v>21</v>
      </c>
      <c r="C805" s="14">
        <v>405</v>
      </c>
      <c r="D805" s="14">
        <v>100</v>
      </c>
      <c r="E805" s="14" t="s">
        <v>40</v>
      </c>
    </row>
    <row r="806" spans="1:5" x14ac:dyDescent="0.2">
      <c r="A806" s="14">
        <v>95460</v>
      </c>
      <c r="B806" s="14" t="s">
        <v>21</v>
      </c>
      <c r="C806" s="14">
        <v>1504</v>
      </c>
      <c r="D806" s="14">
        <v>100</v>
      </c>
      <c r="E806" s="14" t="s">
        <v>40</v>
      </c>
    </row>
    <row r="807" spans="1:5" x14ac:dyDescent="0.2">
      <c r="A807" s="14">
        <v>95461</v>
      </c>
      <c r="B807" s="14" t="s">
        <v>17</v>
      </c>
      <c r="C807" s="14">
        <v>1550</v>
      </c>
      <c r="D807" s="14">
        <v>100</v>
      </c>
      <c r="E807" s="14" t="s">
        <v>40</v>
      </c>
    </row>
    <row r="808" spans="1:5" x14ac:dyDescent="0.2">
      <c r="A808" s="14">
        <v>95462</v>
      </c>
      <c r="B808" s="14" t="s">
        <v>24</v>
      </c>
      <c r="C808" s="14">
        <v>1003</v>
      </c>
      <c r="D808" s="14">
        <v>100</v>
      </c>
      <c r="E808" s="14" t="s">
        <v>40</v>
      </c>
    </row>
    <row r="809" spans="1:5" x14ac:dyDescent="0.2">
      <c r="A809" s="14">
        <v>95463</v>
      </c>
      <c r="B809" s="14" t="s">
        <v>24</v>
      </c>
      <c r="C809" s="14">
        <v>139</v>
      </c>
      <c r="D809" s="14">
        <v>100</v>
      </c>
      <c r="E809" s="14" t="s">
        <v>40</v>
      </c>
    </row>
    <row r="810" spans="1:5" x14ac:dyDescent="0.2">
      <c r="A810" s="14">
        <v>95464</v>
      </c>
      <c r="B810" s="14" t="s">
        <v>17</v>
      </c>
      <c r="C810" s="14">
        <v>1434</v>
      </c>
      <c r="D810" s="14">
        <v>100</v>
      </c>
      <c r="E810" s="14" t="s">
        <v>40</v>
      </c>
    </row>
    <row r="811" spans="1:5" x14ac:dyDescent="0.2">
      <c r="A811" s="14">
        <v>95465</v>
      </c>
      <c r="B811" s="14" t="s">
        <v>21</v>
      </c>
      <c r="C811" s="14">
        <v>70</v>
      </c>
      <c r="D811" s="14">
        <v>9.9</v>
      </c>
      <c r="E811" s="14" t="s">
        <v>39</v>
      </c>
    </row>
    <row r="812" spans="1:5" x14ac:dyDescent="0.2">
      <c r="A812" s="14">
        <v>95465</v>
      </c>
      <c r="B812" s="14" t="s">
        <v>24</v>
      </c>
      <c r="C812" s="14">
        <v>638</v>
      </c>
      <c r="D812" s="14">
        <v>90.1</v>
      </c>
      <c r="E812" s="14" t="s">
        <v>39</v>
      </c>
    </row>
    <row r="813" spans="1:5" x14ac:dyDescent="0.2">
      <c r="A813" s="14">
        <v>95466</v>
      </c>
      <c r="B813" s="14" t="s">
        <v>24</v>
      </c>
      <c r="C813" s="14">
        <v>510</v>
      </c>
      <c r="D813" s="14">
        <v>100</v>
      </c>
      <c r="E813" s="14" t="s">
        <v>40</v>
      </c>
    </row>
    <row r="814" spans="1:5" x14ac:dyDescent="0.2">
      <c r="A814" s="14">
        <v>95467</v>
      </c>
      <c r="B814" s="14" t="s">
        <v>17</v>
      </c>
      <c r="C814" s="14">
        <v>2504</v>
      </c>
      <c r="D814" s="14">
        <v>100</v>
      </c>
      <c r="E814" s="14" t="s">
        <v>40</v>
      </c>
    </row>
    <row r="815" spans="1:5" x14ac:dyDescent="0.2">
      <c r="A815" s="14">
        <v>95468</v>
      </c>
      <c r="B815" s="14" t="s">
        <v>21</v>
      </c>
      <c r="C815" s="14">
        <v>654</v>
      </c>
      <c r="D815" s="14">
        <v>100</v>
      </c>
      <c r="E815" s="14" t="s">
        <v>40</v>
      </c>
    </row>
    <row r="816" spans="1:5" x14ac:dyDescent="0.2">
      <c r="A816" s="14">
        <v>95469</v>
      </c>
      <c r="B816" s="14" t="s">
        <v>24</v>
      </c>
      <c r="C816" s="14">
        <v>772</v>
      </c>
      <c r="D816" s="14">
        <v>100</v>
      </c>
      <c r="E816" s="14" t="s">
        <v>40</v>
      </c>
    </row>
    <row r="817" spans="1:5" x14ac:dyDescent="0.2">
      <c r="A817" s="14">
        <v>95470</v>
      </c>
      <c r="B817" s="14" t="s">
        <v>24</v>
      </c>
      <c r="C817" s="14">
        <v>3239</v>
      </c>
      <c r="D817" s="14">
        <v>100</v>
      </c>
      <c r="E817" s="14" t="s">
        <v>40</v>
      </c>
    </row>
    <row r="818" spans="1:5" x14ac:dyDescent="0.2">
      <c r="A818" s="14">
        <v>95471</v>
      </c>
      <c r="B818" s="14" t="s">
        <v>24</v>
      </c>
      <c r="C818" s="14">
        <v>501</v>
      </c>
      <c r="D818" s="14">
        <v>100</v>
      </c>
      <c r="E818" s="14" t="s">
        <v>40</v>
      </c>
    </row>
    <row r="819" spans="1:5" x14ac:dyDescent="0.2">
      <c r="A819" s="14">
        <v>95472</v>
      </c>
      <c r="B819" s="14" t="s">
        <v>24</v>
      </c>
      <c r="C819" s="14">
        <v>20238</v>
      </c>
      <c r="D819" s="14">
        <v>100</v>
      </c>
      <c r="E819" s="14" t="s">
        <v>40</v>
      </c>
    </row>
    <row r="820" spans="1:5" x14ac:dyDescent="0.2">
      <c r="A820" s="14">
        <v>95474</v>
      </c>
      <c r="B820" s="14" t="s">
        <v>24</v>
      </c>
      <c r="C820" s="14">
        <v>2</v>
      </c>
      <c r="D820" s="14">
        <v>100</v>
      </c>
      <c r="E820" s="14" t="s">
        <v>40</v>
      </c>
    </row>
    <row r="821" spans="1:5" x14ac:dyDescent="0.2">
      <c r="A821" s="14">
        <v>95476</v>
      </c>
      <c r="B821" s="14" t="s">
        <v>24</v>
      </c>
      <c r="C821" s="14">
        <v>28100</v>
      </c>
      <c r="D821" s="14">
        <v>100</v>
      </c>
      <c r="E821" s="14" t="s">
        <v>40</v>
      </c>
    </row>
    <row r="822" spans="1:5" x14ac:dyDescent="0.2">
      <c r="A822" s="14">
        <v>95480</v>
      </c>
      <c r="B822" s="14" t="s">
        <v>21</v>
      </c>
      <c r="C822" s="14">
        <v>39</v>
      </c>
      <c r="D822" s="14">
        <v>100</v>
      </c>
      <c r="E822" s="14" t="s">
        <v>40</v>
      </c>
    </row>
    <row r="823" spans="1:5" x14ac:dyDescent="0.2">
      <c r="A823" s="14">
        <v>95481</v>
      </c>
      <c r="B823" s="14" t="s">
        <v>24</v>
      </c>
      <c r="C823" s="14">
        <v>2</v>
      </c>
      <c r="D823" s="14">
        <v>100</v>
      </c>
      <c r="E823" s="14" t="s">
        <v>40</v>
      </c>
    </row>
    <row r="824" spans="1:5" x14ac:dyDescent="0.2">
      <c r="A824" s="14">
        <v>95482</v>
      </c>
      <c r="B824" s="14" t="s">
        <v>24</v>
      </c>
      <c r="C824" s="14">
        <v>14399</v>
      </c>
      <c r="D824" s="14">
        <v>100</v>
      </c>
      <c r="E824" s="14" t="s">
        <v>40</v>
      </c>
    </row>
    <row r="825" spans="1:5" x14ac:dyDescent="0.2">
      <c r="A825" s="14">
        <v>95485</v>
      </c>
      <c r="B825" s="14" t="s">
        <v>17</v>
      </c>
      <c r="C825" s="14">
        <v>1125</v>
      </c>
      <c r="D825" s="14">
        <v>100</v>
      </c>
      <c r="E825" s="14" t="s">
        <v>40</v>
      </c>
    </row>
    <row r="826" spans="1:5" x14ac:dyDescent="0.2">
      <c r="A826" s="14">
        <v>95486</v>
      </c>
      <c r="B826" s="14" t="s">
        <v>24</v>
      </c>
      <c r="C826" s="14">
        <v>148</v>
      </c>
      <c r="D826" s="14">
        <v>100</v>
      </c>
      <c r="E826" s="14" t="s">
        <v>40</v>
      </c>
    </row>
    <row r="827" spans="1:5" x14ac:dyDescent="0.2">
      <c r="A827" s="14">
        <v>95488</v>
      </c>
      <c r="B827" s="14" t="s">
        <v>21</v>
      </c>
      <c r="C827" s="14">
        <v>144</v>
      </c>
      <c r="D827" s="14">
        <v>88.3</v>
      </c>
      <c r="E827" s="14" t="s">
        <v>39</v>
      </c>
    </row>
    <row r="828" spans="1:5" x14ac:dyDescent="0.2">
      <c r="A828" s="14">
        <v>95488</v>
      </c>
      <c r="B828" s="14" t="s">
        <v>24</v>
      </c>
      <c r="C828" s="14">
        <v>19</v>
      </c>
      <c r="D828" s="14">
        <v>11.7</v>
      </c>
      <c r="E828" s="14" t="s">
        <v>39</v>
      </c>
    </row>
    <row r="829" spans="1:5" x14ac:dyDescent="0.2">
      <c r="A829" s="14">
        <v>95490</v>
      </c>
      <c r="B829" s="14" t="s">
        <v>24</v>
      </c>
      <c r="C829" s="14">
        <v>7930</v>
      </c>
      <c r="D829" s="14">
        <v>100</v>
      </c>
      <c r="E829" s="14" t="s">
        <v>40</v>
      </c>
    </row>
    <row r="830" spans="1:5" x14ac:dyDescent="0.2">
      <c r="A830" s="14">
        <v>95492</v>
      </c>
      <c r="B830" s="14" t="s">
        <v>24</v>
      </c>
      <c r="C830" s="14">
        <v>17806</v>
      </c>
      <c r="D830" s="14">
        <v>100</v>
      </c>
      <c r="E830" s="14" t="s">
        <v>40</v>
      </c>
    </row>
    <row r="831" spans="1:5" x14ac:dyDescent="0.2">
      <c r="A831" s="14">
        <v>95493</v>
      </c>
      <c r="B831" s="14" t="s">
        <v>17</v>
      </c>
      <c r="C831" s="14">
        <v>113</v>
      </c>
      <c r="D831" s="14">
        <v>100</v>
      </c>
      <c r="E831" s="14" t="s">
        <v>40</v>
      </c>
    </row>
    <row r="832" spans="1:5" x14ac:dyDescent="0.2">
      <c r="A832" s="14">
        <v>95494</v>
      </c>
      <c r="B832" s="14" t="s">
        <v>24</v>
      </c>
      <c r="C832" s="14">
        <v>165</v>
      </c>
      <c r="D832" s="14">
        <v>100</v>
      </c>
      <c r="E832" s="14" t="s">
        <v>40</v>
      </c>
    </row>
    <row r="833" spans="1:5" x14ac:dyDescent="0.2">
      <c r="A833" s="14">
        <v>95497</v>
      </c>
      <c r="B833" s="14" t="s">
        <v>21</v>
      </c>
      <c r="C833" s="14">
        <v>1799</v>
      </c>
      <c r="D833" s="14">
        <v>100</v>
      </c>
      <c r="E833" s="14" t="s">
        <v>40</v>
      </c>
    </row>
    <row r="834" spans="1:5" x14ac:dyDescent="0.2">
      <c r="A834" s="14">
        <v>95501</v>
      </c>
      <c r="B834" s="14" t="s">
        <v>22</v>
      </c>
      <c r="C834" s="14">
        <v>20147</v>
      </c>
      <c r="D834" s="14">
        <v>100</v>
      </c>
      <c r="E834" s="14" t="s">
        <v>40</v>
      </c>
    </row>
    <row r="835" spans="1:5" x14ac:dyDescent="0.2">
      <c r="A835" s="14">
        <v>95502</v>
      </c>
      <c r="B835" s="14" t="s">
        <v>22</v>
      </c>
      <c r="C835" s="14">
        <v>3</v>
      </c>
      <c r="D835" s="14">
        <v>100</v>
      </c>
      <c r="E835" s="14" t="s">
        <v>40</v>
      </c>
    </row>
    <row r="836" spans="1:5" x14ac:dyDescent="0.2">
      <c r="A836" s="14">
        <v>95503</v>
      </c>
      <c r="B836" s="14" t="s">
        <v>22</v>
      </c>
      <c r="C836" s="14">
        <v>18643</v>
      </c>
      <c r="D836" s="14">
        <v>100</v>
      </c>
      <c r="E836" s="14" t="s">
        <v>40</v>
      </c>
    </row>
    <row r="837" spans="1:5" x14ac:dyDescent="0.2">
      <c r="A837" s="14">
        <v>95511</v>
      </c>
      <c r="B837" s="14" t="s">
        <v>25</v>
      </c>
      <c r="C837" s="14">
        <v>141</v>
      </c>
      <c r="D837" s="14">
        <v>100</v>
      </c>
      <c r="E837" s="14" t="s">
        <v>40</v>
      </c>
    </row>
    <row r="838" spans="1:5" x14ac:dyDescent="0.2">
      <c r="A838" s="14">
        <v>95514</v>
      </c>
      <c r="B838" s="14" t="s">
        <v>22</v>
      </c>
      <c r="C838" s="14">
        <v>21</v>
      </c>
      <c r="D838" s="14">
        <v>30.9</v>
      </c>
      <c r="E838" s="14" t="s">
        <v>39</v>
      </c>
    </row>
    <row r="839" spans="1:5" x14ac:dyDescent="0.2">
      <c r="A839" s="14">
        <v>95514</v>
      </c>
      <c r="B839" s="14" t="s">
        <v>25</v>
      </c>
      <c r="C839" s="14">
        <v>47</v>
      </c>
      <c r="D839" s="14">
        <v>69.099999999999994</v>
      </c>
      <c r="E839" s="14" t="s">
        <v>39</v>
      </c>
    </row>
    <row r="840" spans="1:5" x14ac:dyDescent="0.2">
      <c r="A840" s="14">
        <v>95518</v>
      </c>
      <c r="B840" s="14" t="s">
        <v>22</v>
      </c>
      <c r="C840" s="14">
        <v>421</v>
      </c>
      <c r="D840" s="14">
        <v>100</v>
      </c>
      <c r="E840" s="14" t="s">
        <v>40</v>
      </c>
    </row>
    <row r="841" spans="1:5" x14ac:dyDescent="0.2">
      <c r="A841" s="14">
        <v>95519</v>
      </c>
      <c r="B841" s="14" t="s">
        <v>22</v>
      </c>
      <c r="C841" s="14">
        <v>12773</v>
      </c>
      <c r="D841" s="14">
        <v>100</v>
      </c>
      <c r="E841" s="14" t="s">
        <v>40</v>
      </c>
    </row>
    <row r="842" spans="1:5" x14ac:dyDescent="0.2">
      <c r="A842" s="14">
        <v>95521</v>
      </c>
      <c r="B842" s="14" t="s">
        <v>22</v>
      </c>
      <c r="C842" s="14">
        <v>15089</v>
      </c>
      <c r="D842" s="14">
        <v>100</v>
      </c>
      <c r="E842" s="14" t="s">
        <v>40</v>
      </c>
    </row>
    <row r="843" spans="1:5" x14ac:dyDescent="0.2">
      <c r="A843" s="14">
        <v>95524</v>
      </c>
      <c r="B843" s="14" t="s">
        <v>22</v>
      </c>
      <c r="C843" s="14">
        <v>1266</v>
      </c>
      <c r="D843" s="14">
        <v>100</v>
      </c>
      <c r="E843" s="14" t="s">
        <v>40</v>
      </c>
    </row>
    <row r="844" spans="1:5" x14ac:dyDescent="0.2">
      <c r="A844" s="14">
        <v>95525</v>
      </c>
      <c r="B844" s="14" t="s">
        <v>22</v>
      </c>
      <c r="C844" s="14">
        <v>1354</v>
      </c>
      <c r="D844" s="14">
        <v>94.9</v>
      </c>
      <c r="E844" s="14" t="s">
        <v>39</v>
      </c>
    </row>
    <row r="845" spans="1:5" x14ac:dyDescent="0.2">
      <c r="A845" s="14">
        <v>95525</v>
      </c>
      <c r="B845" s="14" t="s">
        <v>25</v>
      </c>
      <c r="C845" s="14">
        <v>73</v>
      </c>
      <c r="D845" s="14">
        <v>5.0999999999999996</v>
      </c>
      <c r="E845" s="14" t="s">
        <v>39</v>
      </c>
    </row>
    <row r="846" spans="1:5" x14ac:dyDescent="0.2">
      <c r="A846" s="14">
        <v>95526</v>
      </c>
      <c r="B846" s="14" t="s">
        <v>22</v>
      </c>
      <c r="C846" s="14">
        <v>46</v>
      </c>
      <c r="D846" s="14">
        <v>7.8</v>
      </c>
      <c r="E846" s="14" t="s">
        <v>39</v>
      </c>
    </row>
    <row r="847" spans="1:5" x14ac:dyDescent="0.2">
      <c r="A847" s="14">
        <v>95526</v>
      </c>
      <c r="B847" s="14" t="s">
        <v>25</v>
      </c>
      <c r="C847" s="14">
        <v>540</v>
      </c>
      <c r="D847" s="14">
        <v>92.2</v>
      </c>
      <c r="E847" s="14" t="s">
        <v>39</v>
      </c>
    </row>
    <row r="848" spans="1:5" x14ac:dyDescent="0.2">
      <c r="A848" s="14">
        <v>95527</v>
      </c>
      <c r="B848" s="14" t="s">
        <v>19</v>
      </c>
      <c r="C848" s="14">
        <v>1</v>
      </c>
      <c r="D848" s="14">
        <v>0.2</v>
      </c>
      <c r="E848" s="14" t="s">
        <v>39</v>
      </c>
    </row>
    <row r="849" spans="1:5" x14ac:dyDescent="0.2">
      <c r="A849" s="14">
        <v>95527</v>
      </c>
      <c r="B849" s="14" t="s">
        <v>25</v>
      </c>
      <c r="C849" s="14">
        <v>422</v>
      </c>
      <c r="D849" s="14">
        <v>99.8</v>
      </c>
      <c r="E849" s="14" t="s">
        <v>39</v>
      </c>
    </row>
    <row r="850" spans="1:5" x14ac:dyDescent="0.2">
      <c r="A850" s="14">
        <v>95528</v>
      </c>
      <c r="B850" s="14" t="s">
        <v>22</v>
      </c>
      <c r="C850" s="14">
        <v>482</v>
      </c>
      <c r="D850" s="14">
        <v>63.3</v>
      </c>
      <c r="E850" s="14" t="s">
        <v>39</v>
      </c>
    </row>
    <row r="851" spans="1:5" x14ac:dyDescent="0.2">
      <c r="A851" s="14">
        <v>95528</v>
      </c>
      <c r="B851" s="14" t="s">
        <v>25</v>
      </c>
      <c r="C851" s="14">
        <v>279</v>
      </c>
      <c r="D851" s="14">
        <v>36.700000000000003</v>
      </c>
      <c r="E851" s="14" t="s">
        <v>39</v>
      </c>
    </row>
    <row r="852" spans="1:5" x14ac:dyDescent="0.2">
      <c r="A852" s="14">
        <v>95536</v>
      </c>
      <c r="B852" s="14" t="s">
        <v>22</v>
      </c>
      <c r="C852" s="14">
        <v>1354</v>
      </c>
      <c r="D852" s="14">
        <v>100</v>
      </c>
      <c r="E852" s="14" t="s">
        <v>40</v>
      </c>
    </row>
    <row r="853" spans="1:5" x14ac:dyDescent="0.2">
      <c r="A853" s="14">
        <v>95537</v>
      </c>
      <c r="B853" s="14" t="s">
        <v>22</v>
      </c>
      <c r="C853" s="14">
        <v>313</v>
      </c>
      <c r="D853" s="14">
        <v>100</v>
      </c>
      <c r="E853" s="14" t="s">
        <v>40</v>
      </c>
    </row>
    <row r="854" spans="1:5" x14ac:dyDescent="0.2">
      <c r="A854" s="14">
        <v>95540</v>
      </c>
      <c r="B854" s="14" t="s">
        <v>22</v>
      </c>
      <c r="C854" s="14">
        <v>10419</v>
      </c>
      <c r="D854" s="14">
        <v>100</v>
      </c>
      <c r="E854" s="14" t="s">
        <v>40</v>
      </c>
    </row>
    <row r="855" spans="1:5" x14ac:dyDescent="0.2">
      <c r="A855" s="14">
        <v>95542</v>
      </c>
      <c r="B855" s="14" t="s">
        <v>22</v>
      </c>
      <c r="C855" s="14">
        <v>69</v>
      </c>
      <c r="D855" s="14">
        <v>7</v>
      </c>
      <c r="E855" s="14" t="s">
        <v>39</v>
      </c>
    </row>
    <row r="856" spans="1:5" x14ac:dyDescent="0.2">
      <c r="A856" s="14">
        <v>95542</v>
      </c>
      <c r="B856" s="14" t="s">
        <v>25</v>
      </c>
      <c r="C856" s="14">
        <v>920</v>
      </c>
      <c r="D856" s="14">
        <v>93</v>
      </c>
      <c r="E856" s="14" t="s">
        <v>39</v>
      </c>
    </row>
    <row r="857" spans="1:5" x14ac:dyDescent="0.2">
      <c r="A857" s="14">
        <v>95545</v>
      </c>
      <c r="B857" s="14" t="s">
        <v>25</v>
      </c>
      <c r="C857" s="14">
        <v>58</v>
      </c>
      <c r="D857" s="14">
        <v>100</v>
      </c>
      <c r="E857" s="14" t="s">
        <v>40</v>
      </c>
    </row>
    <row r="858" spans="1:5" x14ac:dyDescent="0.2">
      <c r="A858" s="14">
        <v>95546</v>
      </c>
      <c r="B858" s="14" t="s">
        <v>22</v>
      </c>
      <c r="C858" s="14">
        <v>1</v>
      </c>
      <c r="D858" s="14">
        <v>0.1</v>
      </c>
      <c r="E858" s="14" t="s">
        <v>39</v>
      </c>
    </row>
    <row r="859" spans="1:5" x14ac:dyDescent="0.2">
      <c r="A859" s="14">
        <v>95546</v>
      </c>
      <c r="B859" s="14" t="s">
        <v>25</v>
      </c>
      <c r="C859" s="14">
        <v>1065</v>
      </c>
      <c r="D859" s="14">
        <v>99.9</v>
      </c>
      <c r="E859" s="14" t="s">
        <v>39</v>
      </c>
    </row>
    <row r="860" spans="1:5" x14ac:dyDescent="0.2">
      <c r="A860" s="14">
        <v>95547</v>
      </c>
      <c r="B860" s="14" t="s">
        <v>22</v>
      </c>
      <c r="C860" s="14">
        <v>823</v>
      </c>
      <c r="D860" s="14">
        <v>100</v>
      </c>
      <c r="E860" s="14" t="s">
        <v>40</v>
      </c>
    </row>
    <row r="861" spans="1:5" x14ac:dyDescent="0.2">
      <c r="A861" s="14">
        <v>95549</v>
      </c>
      <c r="B861" s="14" t="s">
        <v>22</v>
      </c>
      <c r="C861" s="14">
        <v>347</v>
      </c>
      <c r="D861" s="14">
        <v>100</v>
      </c>
      <c r="E861" s="14" t="s">
        <v>40</v>
      </c>
    </row>
    <row r="862" spans="1:5" x14ac:dyDescent="0.2">
      <c r="A862" s="14">
        <v>95550</v>
      </c>
      <c r="B862" s="14" t="s">
        <v>22</v>
      </c>
      <c r="C862" s="14">
        <v>20</v>
      </c>
      <c r="D862" s="14">
        <v>71.400000000000006</v>
      </c>
      <c r="E862" s="14" t="s">
        <v>39</v>
      </c>
    </row>
    <row r="863" spans="1:5" x14ac:dyDescent="0.2">
      <c r="A863" s="14">
        <v>95550</v>
      </c>
      <c r="B863" s="14" t="s">
        <v>24</v>
      </c>
      <c r="C863" s="14">
        <v>1</v>
      </c>
      <c r="D863" s="14">
        <v>3.6</v>
      </c>
      <c r="E863" s="14" t="s">
        <v>39</v>
      </c>
    </row>
    <row r="864" spans="1:5" x14ac:dyDescent="0.2">
      <c r="A864" s="14">
        <v>95550</v>
      </c>
      <c r="B864" s="14" t="s">
        <v>25</v>
      </c>
      <c r="C864" s="14">
        <v>7</v>
      </c>
      <c r="D864" s="14">
        <v>25</v>
      </c>
      <c r="E864" s="14" t="s">
        <v>39</v>
      </c>
    </row>
    <row r="865" spans="1:5" x14ac:dyDescent="0.2">
      <c r="A865" s="14">
        <v>95551</v>
      </c>
      <c r="B865" s="14" t="s">
        <v>22</v>
      </c>
      <c r="C865" s="14">
        <v>1000</v>
      </c>
      <c r="D865" s="14">
        <v>100</v>
      </c>
      <c r="E865" s="14" t="s">
        <v>40</v>
      </c>
    </row>
    <row r="866" spans="1:5" x14ac:dyDescent="0.2">
      <c r="A866" s="14">
        <v>95552</v>
      </c>
      <c r="B866" s="14" t="s">
        <v>25</v>
      </c>
      <c r="C866" s="14">
        <v>184</v>
      </c>
      <c r="D866" s="14">
        <v>100</v>
      </c>
      <c r="E866" s="14" t="s">
        <v>40</v>
      </c>
    </row>
    <row r="867" spans="1:5" x14ac:dyDescent="0.2">
      <c r="A867" s="14">
        <v>95553</v>
      </c>
      <c r="B867" s="14" t="s">
        <v>25</v>
      </c>
      <c r="C867" s="14">
        <v>365</v>
      </c>
      <c r="D867" s="14">
        <v>100</v>
      </c>
      <c r="E867" s="14" t="s">
        <v>40</v>
      </c>
    </row>
    <row r="868" spans="1:5" x14ac:dyDescent="0.2">
      <c r="A868" s="14">
        <v>95554</v>
      </c>
      <c r="B868" s="14" t="s">
        <v>25</v>
      </c>
      <c r="C868" s="14">
        <v>257</v>
      </c>
      <c r="D868" s="14">
        <v>100</v>
      </c>
      <c r="E868" s="14" t="s">
        <v>40</v>
      </c>
    </row>
    <row r="869" spans="1:5" x14ac:dyDescent="0.2">
      <c r="A869" s="14">
        <v>95555</v>
      </c>
      <c r="B869" s="14" t="s">
        <v>22</v>
      </c>
      <c r="C869" s="14">
        <v>208</v>
      </c>
      <c r="D869" s="14">
        <v>100</v>
      </c>
      <c r="E869" s="14" t="s">
        <v>40</v>
      </c>
    </row>
    <row r="870" spans="1:5" x14ac:dyDescent="0.2">
      <c r="A870" s="14">
        <v>95556</v>
      </c>
      <c r="B870" s="14" t="s">
        <v>25</v>
      </c>
      <c r="C870" s="14">
        <v>325</v>
      </c>
      <c r="D870" s="14">
        <v>100</v>
      </c>
      <c r="E870" s="14" t="s">
        <v>40</v>
      </c>
    </row>
    <row r="871" spans="1:5" x14ac:dyDescent="0.2">
      <c r="A871" s="14">
        <v>95558</v>
      </c>
      <c r="B871" s="14" t="s">
        <v>22</v>
      </c>
      <c r="C871" s="14">
        <v>158</v>
      </c>
      <c r="D871" s="14">
        <v>71.8</v>
      </c>
      <c r="E871" s="14" t="s">
        <v>39</v>
      </c>
    </row>
    <row r="872" spans="1:5" x14ac:dyDescent="0.2">
      <c r="A872" s="14">
        <v>95558</v>
      </c>
      <c r="B872" s="14" t="s">
        <v>25</v>
      </c>
      <c r="C872" s="14">
        <v>62</v>
      </c>
      <c r="D872" s="14">
        <v>28.2</v>
      </c>
      <c r="E872" s="14" t="s">
        <v>39</v>
      </c>
    </row>
    <row r="873" spans="1:5" x14ac:dyDescent="0.2">
      <c r="A873" s="14">
        <v>95559</v>
      </c>
      <c r="B873" s="14" t="s">
        <v>25</v>
      </c>
      <c r="C873" s="14">
        <v>106</v>
      </c>
      <c r="D873" s="14">
        <v>100</v>
      </c>
      <c r="E873" s="14" t="s">
        <v>40</v>
      </c>
    </row>
    <row r="874" spans="1:5" x14ac:dyDescent="0.2">
      <c r="A874" s="14">
        <v>95560</v>
      </c>
      <c r="B874" s="14" t="s">
        <v>25</v>
      </c>
      <c r="C874" s="14">
        <v>718</v>
      </c>
      <c r="D874" s="14">
        <v>100</v>
      </c>
      <c r="E874" s="14" t="s">
        <v>40</v>
      </c>
    </row>
    <row r="875" spans="1:5" x14ac:dyDescent="0.2">
      <c r="A875" s="14">
        <v>95561</v>
      </c>
      <c r="B875" s="14" t="s">
        <v>22</v>
      </c>
      <c r="C875" s="14">
        <v>1</v>
      </c>
      <c r="D875" s="14">
        <v>100</v>
      </c>
      <c r="E875" s="14" t="s">
        <v>40</v>
      </c>
    </row>
    <row r="876" spans="1:5" x14ac:dyDescent="0.2">
      <c r="A876" s="14">
        <v>95562</v>
      </c>
      <c r="B876" s="14" t="s">
        <v>22</v>
      </c>
      <c r="C876" s="14">
        <v>2627</v>
      </c>
      <c r="D876" s="14">
        <v>100</v>
      </c>
      <c r="E876" s="14" t="s">
        <v>40</v>
      </c>
    </row>
    <row r="877" spans="1:5" x14ac:dyDescent="0.2">
      <c r="A877" s="14">
        <v>95563</v>
      </c>
      <c r="B877" s="14" t="s">
        <v>19</v>
      </c>
      <c r="C877" s="14">
        <v>3</v>
      </c>
      <c r="D877" s="14">
        <v>0.8</v>
      </c>
      <c r="E877" s="14" t="s">
        <v>39</v>
      </c>
    </row>
    <row r="878" spans="1:5" x14ac:dyDescent="0.2">
      <c r="A878" s="14">
        <v>95563</v>
      </c>
      <c r="B878" s="14" t="s">
        <v>25</v>
      </c>
      <c r="C878" s="14">
        <v>384</v>
      </c>
      <c r="D878" s="14">
        <v>99.2</v>
      </c>
      <c r="E878" s="14" t="s">
        <v>39</v>
      </c>
    </row>
    <row r="879" spans="1:5" x14ac:dyDescent="0.2">
      <c r="A879" s="14">
        <v>95564</v>
      </c>
      <c r="B879" s="14" t="s">
        <v>22</v>
      </c>
      <c r="C879" s="14">
        <v>135</v>
      </c>
      <c r="D879" s="14">
        <v>100</v>
      </c>
      <c r="E879" s="14" t="s">
        <v>40</v>
      </c>
    </row>
    <row r="880" spans="1:5" x14ac:dyDescent="0.2">
      <c r="A880" s="14">
        <v>95565</v>
      </c>
      <c r="B880" s="14" t="s">
        <v>22</v>
      </c>
      <c r="C880" s="14">
        <v>277</v>
      </c>
      <c r="D880" s="14">
        <v>80.5</v>
      </c>
      <c r="E880" s="14" t="s">
        <v>39</v>
      </c>
    </row>
    <row r="881" spans="1:5" x14ac:dyDescent="0.2">
      <c r="A881" s="14">
        <v>95565</v>
      </c>
      <c r="B881" s="14" t="s">
        <v>25</v>
      </c>
      <c r="C881" s="14">
        <v>67</v>
      </c>
      <c r="D881" s="14">
        <v>19.5</v>
      </c>
      <c r="E881" s="14" t="s">
        <v>39</v>
      </c>
    </row>
    <row r="882" spans="1:5" x14ac:dyDescent="0.2">
      <c r="A882" s="14">
        <v>95568</v>
      </c>
      <c r="B882" s="14" t="s">
        <v>25</v>
      </c>
      <c r="C882" s="14">
        <v>37</v>
      </c>
      <c r="D882" s="14">
        <v>100</v>
      </c>
      <c r="E882" s="14" t="s">
        <v>40</v>
      </c>
    </row>
    <row r="883" spans="1:5" x14ac:dyDescent="0.2">
      <c r="A883" s="14">
        <v>95569</v>
      </c>
      <c r="B883" s="14" t="s">
        <v>22</v>
      </c>
      <c r="C883" s="14">
        <v>108</v>
      </c>
      <c r="D883" s="14">
        <v>68.400000000000006</v>
      </c>
      <c r="E883" s="14" t="s">
        <v>39</v>
      </c>
    </row>
    <row r="884" spans="1:5" x14ac:dyDescent="0.2">
      <c r="A884" s="14">
        <v>95569</v>
      </c>
      <c r="B884" s="14" t="s">
        <v>25</v>
      </c>
      <c r="C884" s="14">
        <v>50</v>
      </c>
      <c r="D884" s="14">
        <v>31.6</v>
      </c>
      <c r="E884" s="14" t="s">
        <v>39</v>
      </c>
    </row>
    <row r="885" spans="1:5" x14ac:dyDescent="0.2">
      <c r="A885" s="14">
        <v>95570</v>
      </c>
      <c r="B885" s="14" t="s">
        <v>22</v>
      </c>
      <c r="C885" s="14">
        <v>1346</v>
      </c>
      <c r="D885" s="14">
        <v>100</v>
      </c>
      <c r="E885" s="14" t="s">
        <v>40</v>
      </c>
    </row>
    <row r="886" spans="1:5" x14ac:dyDescent="0.2">
      <c r="A886" s="14">
        <v>95571</v>
      </c>
      <c r="B886" s="14" t="s">
        <v>25</v>
      </c>
      <c r="C886" s="14">
        <v>141</v>
      </c>
      <c r="D886" s="14">
        <v>100</v>
      </c>
      <c r="E886" s="14" t="s">
        <v>40</v>
      </c>
    </row>
    <row r="887" spans="1:5" x14ac:dyDescent="0.2">
      <c r="A887" s="14">
        <v>95573</v>
      </c>
      <c r="B887" s="14" t="s">
        <v>25</v>
      </c>
      <c r="C887" s="14">
        <v>1090</v>
      </c>
      <c r="D887" s="14">
        <v>100</v>
      </c>
      <c r="E887" s="14" t="s">
        <v>40</v>
      </c>
    </row>
    <row r="888" spans="1:5" x14ac:dyDescent="0.2">
      <c r="A888" s="14">
        <v>95585</v>
      </c>
      <c r="B888" s="14" t="s">
        <v>24</v>
      </c>
      <c r="C888" s="14">
        <v>269</v>
      </c>
      <c r="D888" s="14">
        <v>100</v>
      </c>
      <c r="E888" s="14" t="s">
        <v>40</v>
      </c>
    </row>
    <row r="889" spans="1:5" x14ac:dyDescent="0.2">
      <c r="A889" s="14">
        <v>95587</v>
      </c>
      <c r="B889" s="14" t="s">
        <v>24</v>
      </c>
      <c r="C889" s="14">
        <v>91</v>
      </c>
      <c r="D889" s="14">
        <v>96.8</v>
      </c>
      <c r="E889" s="14" t="s">
        <v>39</v>
      </c>
    </row>
    <row r="890" spans="1:5" x14ac:dyDescent="0.2">
      <c r="A890" s="14">
        <v>95587</v>
      </c>
      <c r="B890" s="14" t="s">
        <v>25</v>
      </c>
      <c r="C890" s="14">
        <v>3</v>
      </c>
      <c r="D890" s="14">
        <v>3.2</v>
      </c>
      <c r="E890" s="14" t="s">
        <v>39</v>
      </c>
    </row>
    <row r="891" spans="1:5" x14ac:dyDescent="0.2">
      <c r="A891" s="14">
        <v>95589</v>
      </c>
      <c r="B891" s="14" t="s">
        <v>22</v>
      </c>
      <c r="C891" s="14">
        <v>179</v>
      </c>
      <c r="D891" s="14">
        <v>100</v>
      </c>
      <c r="E891" s="14" t="s">
        <v>40</v>
      </c>
    </row>
    <row r="892" spans="1:5" x14ac:dyDescent="0.2">
      <c r="A892" s="14">
        <v>95595</v>
      </c>
      <c r="B892" s="14" t="s">
        <v>25</v>
      </c>
      <c r="C892" s="14">
        <v>70</v>
      </c>
      <c r="D892" s="14">
        <v>100</v>
      </c>
      <c r="E892" s="14" t="s">
        <v>40</v>
      </c>
    </row>
    <row r="893" spans="1:5" x14ac:dyDescent="0.2">
      <c r="A893" s="14">
        <v>95601</v>
      </c>
      <c r="B893" s="14" t="s">
        <v>20</v>
      </c>
      <c r="C893" s="14">
        <v>165</v>
      </c>
      <c r="D893" s="14">
        <v>100</v>
      </c>
      <c r="E893" s="14" t="s">
        <v>40</v>
      </c>
    </row>
    <row r="894" spans="1:5" x14ac:dyDescent="0.2">
      <c r="A894" s="14">
        <v>95602</v>
      </c>
      <c r="B894" s="14" t="s">
        <v>17</v>
      </c>
      <c r="C894" s="14">
        <v>4993</v>
      </c>
      <c r="D894" s="14">
        <v>54.3</v>
      </c>
      <c r="E894" s="14" t="s">
        <v>39</v>
      </c>
    </row>
    <row r="895" spans="1:5" x14ac:dyDescent="0.2">
      <c r="A895" s="14">
        <v>95602</v>
      </c>
      <c r="B895" s="14" t="s">
        <v>20</v>
      </c>
      <c r="C895" s="14">
        <v>4205</v>
      </c>
      <c r="D895" s="14">
        <v>45.7</v>
      </c>
      <c r="E895" s="14" t="s">
        <v>39</v>
      </c>
    </row>
    <row r="896" spans="1:5" x14ac:dyDescent="0.2">
      <c r="A896" s="14">
        <v>95603</v>
      </c>
      <c r="B896" s="14" t="s">
        <v>17</v>
      </c>
      <c r="C896" s="14">
        <v>4143</v>
      </c>
      <c r="D896" s="14">
        <v>20.6</v>
      </c>
      <c r="E896" s="14" t="s">
        <v>39</v>
      </c>
    </row>
    <row r="897" spans="1:5" x14ac:dyDescent="0.2">
      <c r="A897" s="14">
        <v>95603</v>
      </c>
      <c r="B897" s="14" t="s">
        <v>20</v>
      </c>
      <c r="C897" s="14">
        <v>15996</v>
      </c>
      <c r="D897" s="14">
        <v>79.400000000000006</v>
      </c>
      <c r="E897" s="14" t="s">
        <v>39</v>
      </c>
    </row>
    <row r="898" spans="1:5" x14ac:dyDescent="0.2">
      <c r="A898" s="14">
        <v>95604</v>
      </c>
      <c r="B898" s="14" t="s">
        <v>20</v>
      </c>
      <c r="C898" s="14">
        <v>1</v>
      </c>
      <c r="D898" s="14">
        <v>100</v>
      </c>
      <c r="E898" s="14" t="s">
        <v>40</v>
      </c>
    </row>
    <row r="899" spans="1:5" x14ac:dyDescent="0.2">
      <c r="A899" s="14">
        <v>95605</v>
      </c>
      <c r="B899" s="14" t="s">
        <v>20</v>
      </c>
      <c r="C899" s="14">
        <v>9491</v>
      </c>
      <c r="D899" s="14">
        <v>100</v>
      </c>
      <c r="E899" s="14" t="s">
        <v>40</v>
      </c>
    </row>
    <row r="900" spans="1:5" x14ac:dyDescent="0.2">
      <c r="A900" s="14">
        <v>95606</v>
      </c>
      <c r="B900" s="14" t="s">
        <v>20</v>
      </c>
      <c r="C900" s="14">
        <v>136</v>
      </c>
      <c r="D900" s="14">
        <v>66</v>
      </c>
      <c r="E900" s="14" t="s">
        <v>39</v>
      </c>
    </row>
    <row r="901" spans="1:5" x14ac:dyDescent="0.2">
      <c r="A901" s="14">
        <v>95606</v>
      </c>
      <c r="B901" s="14" t="s">
        <v>24</v>
      </c>
      <c r="C901" s="14">
        <v>70</v>
      </c>
      <c r="D901" s="14">
        <v>34</v>
      </c>
      <c r="E901" s="14" t="s">
        <v>39</v>
      </c>
    </row>
    <row r="902" spans="1:5" x14ac:dyDescent="0.2">
      <c r="A902" s="14">
        <v>95607</v>
      </c>
      <c r="B902" s="14" t="s">
        <v>20</v>
      </c>
      <c r="C902" s="14">
        <v>182</v>
      </c>
      <c r="D902" s="14">
        <v>100</v>
      </c>
      <c r="E902" s="14" t="s">
        <v>40</v>
      </c>
    </row>
    <row r="903" spans="1:5" x14ac:dyDescent="0.2">
      <c r="A903" s="14">
        <v>95608</v>
      </c>
      <c r="B903" s="14" t="s">
        <v>20</v>
      </c>
      <c r="C903" s="14">
        <v>20663</v>
      </c>
      <c r="D903" s="14">
        <v>100</v>
      </c>
      <c r="E903" s="14" t="s">
        <v>40</v>
      </c>
    </row>
    <row r="904" spans="1:5" x14ac:dyDescent="0.2">
      <c r="A904" s="14">
        <v>95610</v>
      </c>
      <c r="B904" s="14" t="s">
        <v>20</v>
      </c>
      <c r="C904" s="14">
        <v>13848</v>
      </c>
      <c r="D904" s="14">
        <v>100</v>
      </c>
      <c r="E904" s="14" t="s">
        <v>40</v>
      </c>
    </row>
    <row r="905" spans="1:5" x14ac:dyDescent="0.2">
      <c r="A905" s="14">
        <v>95612</v>
      </c>
      <c r="B905" s="14" t="s">
        <v>20</v>
      </c>
      <c r="C905" s="14">
        <v>669</v>
      </c>
      <c r="D905" s="14">
        <v>100</v>
      </c>
      <c r="E905" s="14" t="s">
        <v>40</v>
      </c>
    </row>
    <row r="906" spans="1:5" x14ac:dyDescent="0.2">
      <c r="A906" s="14">
        <v>95613</v>
      </c>
      <c r="B906" s="14" t="s">
        <v>17</v>
      </c>
      <c r="C906" s="14">
        <v>21</v>
      </c>
      <c r="D906" s="14">
        <v>11.2</v>
      </c>
      <c r="E906" s="14" t="s">
        <v>39</v>
      </c>
    </row>
    <row r="907" spans="1:5" x14ac:dyDescent="0.2">
      <c r="A907" s="14">
        <v>95613</v>
      </c>
      <c r="B907" s="14" t="s">
        <v>20</v>
      </c>
      <c r="C907" s="14">
        <v>166</v>
      </c>
      <c r="D907" s="14">
        <v>88.8</v>
      </c>
      <c r="E907" s="14" t="s">
        <v>39</v>
      </c>
    </row>
    <row r="908" spans="1:5" x14ac:dyDescent="0.2">
      <c r="A908" s="14">
        <v>95614</v>
      </c>
      <c r="B908" s="14" t="s">
        <v>17</v>
      </c>
      <c r="C908" s="14">
        <v>1648</v>
      </c>
      <c r="D908" s="14">
        <v>99.9</v>
      </c>
      <c r="E908" s="14" t="s">
        <v>39</v>
      </c>
    </row>
    <row r="909" spans="1:5" x14ac:dyDescent="0.2">
      <c r="A909" s="14">
        <v>95614</v>
      </c>
      <c r="B909" s="14" t="s">
        <v>20</v>
      </c>
      <c r="C909" s="14">
        <v>2</v>
      </c>
      <c r="D909" s="14">
        <v>0.1</v>
      </c>
      <c r="E909" s="14" t="s">
        <v>39</v>
      </c>
    </row>
    <row r="910" spans="1:5" x14ac:dyDescent="0.2">
      <c r="A910" s="14">
        <v>95615</v>
      </c>
      <c r="B910" s="14" t="s">
        <v>20</v>
      </c>
      <c r="C910" s="14">
        <v>54</v>
      </c>
      <c r="D910" s="14">
        <v>100</v>
      </c>
      <c r="E910" s="14" t="s">
        <v>40</v>
      </c>
    </row>
    <row r="911" spans="1:5" x14ac:dyDescent="0.2">
      <c r="A911" s="14">
        <v>95616</v>
      </c>
      <c r="B911" s="14" t="s">
        <v>20</v>
      </c>
      <c r="C911" s="14">
        <v>36248</v>
      </c>
      <c r="D911" s="14">
        <v>100</v>
      </c>
      <c r="E911" s="14" t="s">
        <v>40</v>
      </c>
    </row>
    <row r="912" spans="1:5" x14ac:dyDescent="0.2">
      <c r="A912" s="14">
        <v>95617</v>
      </c>
      <c r="B912" s="14" t="s">
        <v>20</v>
      </c>
      <c r="C912" s="14">
        <v>2</v>
      </c>
      <c r="D912" s="14">
        <v>100</v>
      </c>
      <c r="E912" s="14" t="s">
        <v>40</v>
      </c>
    </row>
    <row r="913" spans="1:5" x14ac:dyDescent="0.2">
      <c r="A913" s="14">
        <v>95618</v>
      </c>
      <c r="B913" s="14" t="s">
        <v>20</v>
      </c>
      <c r="C913" s="14">
        <v>18654</v>
      </c>
      <c r="D913" s="14">
        <v>100</v>
      </c>
      <c r="E913" s="14" t="s">
        <v>40</v>
      </c>
    </row>
    <row r="914" spans="1:5" x14ac:dyDescent="0.2">
      <c r="A914" s="14">
        <v>95619</v>
      </c>
      <c r="B914" s="14" t="s">
        <v>17</v>
      </c>
      <c r="C914" s="14">
        <v>1990</v>
      </c>
      <c r="D914" s="14">
        <v>100</v>
      </c>
      <c r="E914" s="14" t="s">
        <v>40</v>
      </c>
    </row>
    <row r="915" spans="1:5" x14ac:dyDescent="0.2">
      <c r="A915" s="14">
        <v>95620</v>
      </c>
      <c r="B915" s="14" t="s">
        <v>20</v>
      </c>
      <c r="C915" s="14">
        <v>12875</v>
      </c>
      <c r="D915" s="14">
        <v>100</v>
      </c>
      <c r="E915" s="14" t="s">
        <v>40</v>
      </c>
    </row>
    <row r="916" spans="1:5" x14ac:dyDescent="0.2">
      <c r="A916" s="14">
        <v>95621</v>
      </c>
      <c r="B916" s="14" t="s">
        <v>20</v>
      </c>
      <c r="C916" s="14">
        <v>12701</v>
      </c>
      <c r="D916" s="14">
        <v>100</v>
      </c>
      <c r="E916" s="14" t="s">
        <v>40</v>
      </c>
    </row>
    <row r="917" spans="1:5" x14ac:dyDescent="0.2">
      <c r="A917" s="14">
        <v>95623</v>
      </c>
      <c r="B917" s="14" t="s">
        <v>17</v>
      </c>
      <c r="C917" s="14">
        <v>1511</v>
      </c>
      <c r="D917" s="14">
        <v>86</v>
      </c>
      <c r="E917" s="14" t="s">
        <v>39</v>
      </c>
    </row>
    <row r="918" spans="1:5" x14ac:dyDescent="0.2">
      <c r="A918" s="14">
        <v>95623</v>
      </c>
      <c r="B918" s="14" t="s">
        <v>20</v>
      </c>
      <c r="C918" s="14">
        <v>246</v>
      </c>
      <c r="D918" s="14">
        <v>14</v>
      </c>
      <c r="E918" s="14" t="s">
        <v>39</v>
      </c>
    </row>
    <row r="919" spans="1:5" x14ac:dyDescent="0.2">
      <c r="A919" s="14">
        <v>95624</v>
      </c>
      <c r="B919" s="14" t="s">
        <v>20</v>
      </c>
      <c r="C919" s="14">
        <v>16472</v>
      </c>
      <c r="D919" s="14">
        <v>100</v>
      </c>
      <c r="E919" s="14" t="s">
        <v>40</v>
      </c>
    </row>
    <row r="920" spans="1:5" x14ac:dyDescent="0.2">
      <c r="A920" s="14">
        <v>95625</v>
      </c>
      <c r="B920" s="14" t="s">
        <v>20</v>
      </c>
      <c r="C920" s="14">
        <v>152</v>
      </c>
      <c r="D920" s="14">
        <v>100</v>
      </c>
      <c r="E920" s="14" t="s">
        <v>40</v>
      </c>
    </row>
    <row r="921" spans="1:5" x14ac:dyDescent="0.2">
      <c r="A921" s="14">
        <v>95626</v>
      </c>
      <c r="B921" s="14" t="s">
        <v>20</v>
      </c>
      <c r="C921" s="14">
        <v>1097</v>
      </c>
      <c r="D921" s="14">
        <v>100</v>
      </c>
      <c r="E921" s="14" t="s">
        <v>40</v>
      </c>
    </row>
    <row r="922" spans="1:5" x14ac:dyDescent="0.2">
      <c r="A922" s="14">
        <v>95627</v>
      </c>
      <c r="B922" s="14" t="s">
        <v>20</v>
      </c>
      <c r="C922" s="14">
        <v>2042</v>
      </c>
      <c r="D922" s="14">
        <v>100</v>
      </c>
      <c r="E922" s="14" t="s">
        <v>40</v>
      </c>
    </row>
    <row r="923" spans="1:5" x14ac:dyDescent="0.2">
      <c r="A923" s="14">
        <v>95628</v>
      </c>
      <c r="B923" s="14" t="s">
        <v>20</v>
      </c>
      <c r="C923" s="14">
        <v>14656</v>
      </c>
      <c r="D923" s="14">
        <v>100</v>
      </c>
      <c r="E923" s="14" t="s">
        <v>40</v>
      </c>
    </row>
    <row r="924" spans="1:5" x14ac:dyDescent="0.2">
      <c r="A924" s="14">
        <v>95629</v>
      </c>
      <c r="B924" s="14" t="s">
        <v>17</v>
      </c>
      <c r="C924" s="14">
        <v>369</v>
      </c>
      <c r="D924" s="14">
        <v>77.2</v>
      </c>
      <c r="E924" s="14" t="s">
        <v>39</v>
      </c>
    </row>
    <row r="925" spans="1:5" x14ac:dyDescent="0.2">
      <c r="A925" s="14">
        <v>95629</v>
      </c>
      <c r="B925" s="14" t="s">
        <v>20</v>
      </c>
      <c r="C925" s="14">
        <v>109</v>
      </c>
      <c r="D925" s="14">
        <v>22.8</v>
      </c>
      <c r="E925" s="14" t="s">
        <v>39</v>
      </c>
    </row>
    <row r="926" spans="1:5" x14ac:dyDescent="0.2">
      <c r="A926" s="14">
        <v>95630</v>
      </c>
      <c r="B926" s="14" t="s">
        <v>20</v>
      </c>
      <c r="C926" s="14">
        <v>25473</v>
      </c>
      <c r="D926" s="14">
        <v>100</v>
      </c>
      <c r="E926" s="14" t="s">
        <v>40</v>
      </c>
    </row>
    <row r="927" spans="1:5" x14ac:dyDescent="0.2">
      <c r="A927" s="14">
        <v>95631</v>
      </c>
      <c r="B927" s="14" t="s">
        <v>17</v>
      </c>
      <c r="C927" s="14">
        <v>1642</v>
      </c>
      <c r="D927" s="14">
        <v>69.3</v>
      </c>
      <c r="E927" s="14" t="s">
        <v>39</v>
      </c>
    </row>
    <row r="928" spans="1:5" x14ac:dyDescent="0.2">
      <c r="A928" s="14">
        <v>95631</v>
      </c>
      <c r="B928" s="14" t="s">
        <v>25</v>
      </c>
      <c r="C928" s="14">
        <v>729</v>
      </c>
      <c r="D928" s="14">
        <v>30.7</v>
      </c>
      <c r="E928" s="14" t="s">
        <v>39</v>
      </c>
    </row>
    <row r="929" spans="1:5" x14ac:dyDescent="0.2">
      <c r="A929" s="14">
        <v>95632</v>
      </c>
      <c r="B929" s="14" t="s">
        <v>20</v>
      </c>
      <c r="C929" s="14">
        <v>7345</v>
      </c>
      <c r="D929" s="14">
        <v>100</v>
      </c>
      <c r="E929" s="14" t="s">
        <v>40</v>
      </c>
    </row>
    <row r="930" spans="1:5" x14ac:dyDescent="0.2">
      <c r="A930" s="14">
        <v>95633</v>
      </c>
      <c r="B930" s="14" t="s">
        <v>17</v>
      </c>
      <c r="C930" s="14">
        <v>1323</v>
      </c>
      <c r="D930" s="14">
        <v>100</v>
      </c>
      <c r="E930" s="14" t="s">
        <v>40</v>
      </c>
    </row>
    <row r="931" spans="1:5" x14ac:dyDescent="0.2">
      <c r="A931" s="14">
        <v>95634</v>
      </c>
      <c r="B931" s="14" t="s">
        <v>17</v>
      </c>
      <c r="C931" s="14">
        <v>1045</v>
      </c>
      <c r="D931" s="14">
        <v>73.7</v>
      </c>
      <c r="E931" s="14" t="s">
        <v>39</v>
      </c>
    </row>
    <row r="932" spans="1:5" x14ac:dyDescent="0.2">
      <c r="A932" s="14">
        <v>95634</v>
      </c>
      <c r="B932" s="14" t="s">
        <v>25</v>
      </c>
      <c r="C932" s="14">
        <v>372</v>
      </c>
      <c r="D932" s="14">
        <v>26.3</v>
      </c>
      <c r="E932" s="14" t="s">
        <v>39</v>
      </c>
    </row>
    <row r="933" spans="1:5" x14ac:dyDescent="0.2">
      <c r="A933" s="14">
        <v>95635</v>
      </c>
      <c r="B933" s="14" t="s">
        <v>17</v>
      </c>
      <c r="C933" s="14">
        <v>475</v>
      </c>
      <c r="D933" s="14">
        <v>100</v>
      </c>
      <c r="E933" s="14" t="s">
        <v>40</v>
      </c>
    </row>
    <row r="934" spans="1:5" x14ac:dyDescent="0.2">
      <c r="A934" s="14">
        <v>95636</v>
      </c>
      <c r="B934" s="14" t="s">
        <v>25</v>
      </c>
      <c r="C934" s="14">
        <v>631</v>
      </c>
      <c r="D934" s="14">
        <v>100</v>
      </c>
      <c r="E934" s="14" t="s">
        <v>40</v>
      </c>
    </row>
    <row r="935" spans="1:5" x14ac:dyDescent="0.2">
      <c r="A935" s="14">
        <v>95637</v>
      </c>
      <c r="B935" s="14" t="s">
        <v>20</v>
      </c>
      <c r="C935" s="14">
        <v>187</v>
      </c>
      <c r="D935" s="14">
        <v>100</v>
      </c>
      <c r="E935" s="14" t="s">
        <v>40</v>
      </c>
    </row>
    <row r="936" spans="1:5" x14ac:dyDescent="0.2">
      <c r="A936" s="14">
        <v>95639</v>
      </c>
      <c r="B936" s="14" t="s">
        <v>17</v>
      </c>
      <c r="C936" s="14">
        <v>2</v>
      </c>
      <c r="D936" s="14">
        <v>100</v>
      </c>
      <c r="E936" s="14" t="s">
        <v>40</v>
      </c>
    </row>
    <row r="937" spans="1:5" x14ac:dyDescent="0.2">
      <c r="A937" s="14">
        <v>95640</v>
      </c>
      <c r="B937" s="14" t="s">
        <v>20</v>
      </c>
      <c r="C937" s="14">
        <v>4833</v>
      </c>
      <c r="D937" s="14">
        <v>100</v>
      </c>
      <c r="E937" s="14" t="s">
        <v>40</v>
      </c>
    </row>
    <row r="938" spans="1:5" x14ac:dyDescent="0.2">
      <c r="A938" s="14">
        <v>95641</v>
      </c>
      <c r="B938" s="14" t="s">
        <v>20</v>
      </c>
      <c r="C938" s="14">
        <v>1256</v>
      </c>
      <c r="D938" s="14">
        <v>100</v>
      </c>
      <c r="E938" s="14" t="s">
        <v>40</v>
      </c>
    </row>
    <row r="939" spans="1:5" x14ac:dyDescent="0.2">
      <c r="A939" s="14">
        <v>95642</v>
      </c>
      <c r="B939" s="14" t="s">
        <v>17</v>
      </c>
      <c r="C939" s="14">
        <v>558</v>
      </c>
      <c r="D939" s="14">
        <v>10.3</v>
      </c>
      <c r="E939" s="14" t="s">
        <v>39</v>
      </c>
    </row>
    <row r="940" spans="1:5" x14ac:dyDescent="0.2">
      <c r="A940" s="14">
        <v>95642</v>
      </c>
      <c r="B940" s="14" t="s">
        <v>20</v>
      </c>
      <c r="C940" s="14">
        <v>4849</v>
      </c>
      <c r="D940" s="14">
        <v>89.7</v>
      </c>
      <c r="E940" s="14" t="s">
        <v>39</v>
      </c>
    </row>
    <row r="941" spans="1:5" x14ac:dyDescent="0.2">
      <c r="A941" s="14">
        <v>95643</v>
      </c>
      <c r="B941" s="14" t="s">
        <v>17</v>
      </c>
      <c r="C941" s="14">
        <v>1</v>
      </c>
      <c r="D941" s="14">
        <v>100</v>
      </c>
      <c r="E941" s="14" t="s">
        <v>40</v>
      </c>
    </row>
    <row r="942" spans="1:5" x14ac:dyDescent="0.2">
      <c r="A942" s="14">
        <v>95645</v>
      </c>
      <c r="B942" s="14" t="s">
        <v>20</v>
      </c>
      <c r="C942" s="14">
        <v>477</v>
      </c>
      <c r="D942" s="14">
        <v>100</v>
      </c>
      <c r="E942" s="14" t="s">
        <v>40</v>
      </c>
    </row>
    <row r="943" spans="1:5" x14ac:dyDescent="0.2">
      <c r="A943" s="14">
        <v>95648</v>
      </c>
      <c r="B943" s="14" t="s">
        <v>20</v>
      </c>
      <c r="C943" s="14">
        <v>37941</v>
      </c>
      <c r="D943" s="14">
        <v>100</v>
      </c>
      <c r="E943" s="14" t="s">
        <v>40</v>
      </c>
    </row>
    <row r="944" spans="1:5" x14ac:dyDescent="0.2">
      <c r="A944" s="14">
        <v>95650</v>
      </c>
      <c r="B944" s="14" t="s">
        <v>20</v>
      </c>
      <c r="C944" s="14">
        <v>7154</v>
      </c>
      <c r="D944" s="14">
        <v>100</v>
      </c>
      <c r="E944" s="14" t="s">
        <v>40</v>
      </c>
    </row>
    <row r="945" spans="1:5" x14ac:dyDescent="0.2">
      <c r="A945" s="14">
        <v>95651</v>
      </c>
      <c r="B945" s="14" t="s">
        <v>17</v>
      </c>
      <c r="C945" s="14">
        <v>14</v>
      </c>
      <c r="D945" s="14">
        <v>3.6</v>
      </c>
      <c r="E945" s="14" t="s">
        <v>39</v>
      </c>
    </row>
    <row r="946" spans="1:5" x14ac:dyDescent="0.2">
      <c r="A946" s="14">
        <v>95651</v>
      </c>
      <c r="B946" s="14" t="s">
        <v>20</v>
      </c>
      <c r="C946" s="14">
        <v>375</v>
      </c>
      <c r="D946" s="14">
        <v>96.4</v>
      </c>
      <c r="E946" s="14" t="s">
        <v>39</v>
      </c>
    </row>
    <row r="947" spans="1:5" x14ac:dyDescent="0.2">
      <c r="A947" s="14">
        <v>95652</v>
      </c>
      <c r="B947" s="14" t="s">
        <v>20</v>
      </c>
      <c r="C947" s="14">
        <v>243</v>
      </c>
      <c r="D947" s="14">
        <v>100</v>
      </c>
      <c r="E947" s="14" t="s">
        <v>40</v>
      </c>
    </row>
    <row r="948" spans="1:5" x14ac:dyDescent="0.2">
      <c r="A948" s="14">
        <v>95653</v>
      </c>
      <c r="B948" s="14" t="s">
        <v>20</v>
      </c>
      <c r="C948" s="14">
        <v>247</v>
      </c>
      <c r="D948" s="14">
        <v>100</v>
      </c>
      <c r="E948" s="14" t="s">
        <v>40</v>
      </c>
    </row>
    <row r="949" spans="1:5" x14ac:dyDescent="0.2">
      <c r="A949" s="14">
        <v>95654</v>
      </c>
      <c r="B949" s="14" t="s">
        <v>20</v>
      </c>
      <c r="C949" s="14">
        <v>28</v>
      </c>
      <c r="D949" s="14">
        <v>100</v>
      </c>
      <c r="E949" s="14" t="s">
        <v>40</v>
      </c>
    </row>
    <row r="950" spans="1:5" x14ac:dyDescent="0.2">
      <c r="A950" s="14">
        <v>95656</v>
      </c>
      <c r="B950" s="14" t="s">
        <v>17</v>
      </c>
      <c r="C950" s="14">
        <v>288</v>
      </c>
      <c r="D950" s="14">
        <v>100</v>
      </c>
      <c r="E950" s="14" t="s">
        <v>40</v>
      </c>
    </row>
    <row r="951" spans="1:5" x14ac:dyDescent="0.2">
      <c r="A951" s="14">
        <v>95658</v>
      </c>
      <c r="B951" s="14" t="s">
        <v>20</v>
      </c>
      <c r="C951" s="14">
        <v>2723</v>
      </c>
      <c r="D951" s="14">
        <v>100</v>
      </c>
      <c r="E951" s="14" t="s">
        <v>40</v>
      </c>
    </row>
    <row r="952" spans="1:5" x14ac:dyDescent="0.2">
      <c r="A952" s="14">
        <v>95659</v>
      </c>
      <c r="B952" s="14" t="s">
        <v>20</v>
      </c>
      <c r="C952" s="14">
        <v>320</v>
      </c>
      <c r="D952" s="14">
        <v>100</v>
      </c>
      <c r="E952" s="14" t="s">
        <v>40</v>
      </c>
    </row>
    <row r="953" spans="1:5" x14ac:dyDescent="0.2">
      <c r="A953" s="14">
        <v>95660</v>
      </c>
      <c r="B953" s="14" t="s">
        <v>20</v>
      </c>
      <c r="C953" s="14">
        <v>9000</v>
      </c>
      <c r="D953" s="14">
        <v>100</v>
      </c>
      <c r="E953" s="14" t="s">
        <v>40</v>
      </c>
    </row>
    <row r="954" spans="1:5" x14ac:dyDescent="0.2">
      <c r="A954" s="14">
        <v>95661</v>
      </c>
      <c r="B954" s="14" t="s">
        <v>20</v>
      </c>
      <c r="C954" s="14">
        <v>10747</v>
      </c>
      <c r="D954" s="14">
        <v>100</v>
      </c>
      <c r="E954" s="14" t="s">
        <v>40</v>
      </c>
    </row>
    <row r="955" spans="1:5" x14ac:dyDescent="0.2">
      <c r="A955" s="14">
        <v>95662</v>
      </c>
      <c r="B955" s="14" t="s">
        <v>20</v>
      </c>
      <c r="C955" s="14">
        <v>9760</v>
      </c>
      <c r="D955" s="14">
        <v>100</v>
      </c>
      <c r="E955" s="14" t="s">
        <v>40</v>
      </c>
    </row>
    <row r="956" spans="1:5" x14ac:dyDescent="0.2">
      <c r="A956" s="14">
        <v>95663</v>
      </c>
      <c r="B956" s="14" t="s">
        <v>20</v>
      </c>
      <c r="C956" s="14">
        <v>1371</v>
      </c>
      <c r="D956" s="14">
        <v>100</v>
      </c>
      <c r="E956" s="14" t="s">
        <v>40</v>
      </c>
    </row>
    <row r="957" spans="1:5" x14ac:dyDescent="0.2">
      <c r="A957" s="14">
        <v>95664</v>
      </c>
      <c r="B957" s="14" t="s">
        <v>17</v>
      </c>
      <c r="C957" s="14">
        <v>167</v>
      </c>
      <c r="D957" s="14">
        <v>27.4</v>
      </c>
      <c r="E957" s="14" t="s">
        <v>39</v>
      </c>
    </row>
    <row r="958" spans="1:5" x14ac:dyDescent="0.2">
      <c r="A958" s="14">
        <v>95664</v>
      </c>
      <c r="B958" s="14" t="s">
        <v>20</v>
      </c>
      <c r="C958" s="14">
        <v>443</v>
      </c>
      <c r="D958" s="14">
        <v>72.599999999999994</v>
      </c>
      <c r="E958" s="14" t="s">
        <v>39</v>
      </c>
    </row>
    <row r="959" spans="1:5" x14ac:dyDescent="0.2">
      <c r="A959" s="14">
        <v>95665</v>
      </c>
      <c r="B959" s="14" t="s">
        <v>17</v>
      </c>
      <c r="C959" s="14">
        <v>2202</v>
      </c>
      <c r="D959" s="14">
        <v>100</v>
      </c>
      <c r="E959" s="14" t="s">
        <v>40</v>
      </c>
    </row>
    <row r="960" spans="1:5" x14ac:dyDescent="0.2">
      <c r="A960" s="14">
        <v>95666</v>
      </c>
      <c r="B960" s="14" t="s">
        <v>17</v>
      </c>
      <c r="C960" s="14">
        <v>837</v>
      </c>
      <c r="D960" s="14">
        <v>23.5</v>
      </c>
      <c r="E960" s="14" t="s">
        <v>39</v>
      </c>
    </row>
    <row r="961" spans="1:5" x14ac:dyDescent="0.2">
      <c r="A961" s="14">
        <v>95666</v>
      </c>
      <c r="B961" s="14" t="s">
        <v>25</v>
      </c>
      <c r="C961" s="14">
        <v>2724</v>
      </c>
      <c r="D961" s="14">
        <v>76.5</v>
      </c>
      <c r="E961" s="14" t="s">
        <v>39</v>
      </c>
    </row>
    <row r="962" spans="1:5" x14ac:dyDescent="0.2">
      <c r="A962" s="14">
        <v>95667</v>
      </c>
      <c r="B962" s="14" t="s">
        <v>17</v>
      </c>
      <c r="C962" s="14">
        <v>14151</v>
      </c>
      <c r="D962" s="14">
        <v>91.3</v>
      </c>
      <c r="E962" s="14" t="s">
        <v>39</v>
      </c>
    </row>
    <row r="963" spans="1:5" x14ac:dyDescent="0.2">
      <c r="A963" s="14">
        <v>95667</v>
      </c>
      <c r="B963" s="14" t="s">
        <v>20</v>
      </c>
      <c r="C963" s="14">
        <v>951</v>
      </c>
      <c r="D963" s="14">
        <v>6.1</v>
      </c>
      <c r="E963" s="14" t="s">
        <v>39</v>
      </c>
    </row>
    <row r="964" spans="1:5" x14ac:dyDescent="0.2">
      <c r="A964" s="14">
        <v>95667</v>
      </c>
      <c r="B964" s="14" t="s">
        <v>25</v>
      </c>
      <c r="C964" s="14">
        <v>392</v>
      </c>
      <c r="D964" s="14">
        <v>2.5</v>
      </c>
      <c r="E964" s="14" t="s">
        <v>39</v>
      </c>
    </row>
    <row r="965" spans="1:5" x14ac:dyDescent="0.2">
      <c r="A965" s="14">
        <v>95668</v>
      </c>
      <c r="B965" s="14" t="s">
        <v>20</v>
      </c>
      <c r="C965" s="14">
        <v>345</v>
      </c>
      <c r="D965" s="14">
        <v>100</v>
      </c>
      <c r="E965" s="14" t="s">
        <v>40</v>
      </c>
    </row>
    <row r="966" spans="1:5" x14ac:dyDescent="0.2">
      <c r="A966" s="14">
        <v>95669</v>
      </c>
      <c r="B966" s="14" t="s">
        <v>17</v>
      </c>
      <c r="C966" s="14">
        <v>189</v>
      </c>
      <c r="D966" s="14">
        <v>17.100000000000001</v>
      </c>
      <c r="E966" s="14" t="s">
        <v>39</v>
      </c>
    </row>
    <row r="967" spans="1:5" x14ac:dyDescent="0.2">
      <c r="A967" s="14">
        <v>95669</v>
      </c>
      <c r="B967" s="14" t="s">
        <v>20</v>
      </c>
      <c r="C967" s="14">
        <v>919</v>
      </c>
      <c r="D967" s="14">
        <v>82.9</v>
      </c>
      <c r="E967" s="14" t="s">
        <v>39</v>
      </c>
    </row>
    <row r="968" spans="1:5" x14ac:dyDescent="0.2">
      <c r="A968" s="14">
        <v>95670</v>
      </c>
      <c r="B968" s="14" t="s">
        <v>20</v>
      </c>
      <c r="C968" s="14">
        <v>18530</v>
      </c>
      <c r="D968" s="14">
        <v>100</v>
      </c>
      <c r="E968" s="14" t="s">
        <v>40</v>
      </c>
    </row>
    <row r="969" spans="1:5" x14ac:dyDescent="0.2">
      <c r="A969" s="14">
        <v>95672</v>
      </c>
      <c r="B969" s="14" t="s">
        <v>17</v>
      </c>
      <c r="C969" s="14">
        <v>122</v>
      </c>
      <c r="D969" s="14">
        <v>6.7</v>
      </c>
      <c r="E969" s="14" t="s">
        <v>39</v>
      </c>
    </row>
    <row r="970" spans="1:5" x14ac:dyDescent="0.2">
      <c r="A970" s="14">
        <v>95672</v>
      </c>
      <c r="B970" s="14" t="s">
        <v>20</v>
      </c>
      <c r="C970" s="14">
        <v>1699</v>
      </c>
      <c r="D970" s="14">
        <v>93.3</v>
      </c>
      <c r="E970" s="14" t="s">
        <v>39</v>
      </c>
    </row>
    <row r="971" spans="1:5" x14ac:dyDescent="0.2">
      <c r="A971" s="14">
        <v>95673</v>
      </c>
      <c r="B971" s="14" t="s">
        <v>20</v>
      </c>
      <c r="C971" s="14">
        <v>4236</v>
      </c>
      <c r="D971" s="14">
        <v>100</v>
      </c>
      <c r="E971" s="14" t="s">
        <v>40</v>
      </c>
    </row>
    <row r="972" spans="1:5" x14ac:dyDescent="0.2">
      <c r="A972" s="14">
        <v>95674</v>
      </c>
      <c r="B972" s="14" t="s">
        <v>20</v>
      </c>
      <c r="C972" s="14">
        <v>297</v>
      </c>
      <c r="D972" s="14">
        <v>100</v>
      </c>
      <c r="E972" s="14" t="s">
        <v>40</v>
      </c>
    </row>
    <row r="973" spans="1:5" x14ac:dyDescent="0.2">
      <c r="A973" s="14">
        <v>95675</v>
      </c>
      <c r="B973" s="14" t="s">
        <v>17</v>
      </c>
      <c r="C973" s="14">
        <v>194</v>
      </c>
      <c r="D973" s="14">
        <v>100</v>
      </c>
      <c r="E973" s="14" t="s">
        <v>40</v>
      </c>
    </row>
    <row r="974" spans="1:5" x14ac:dyDescent="0.2">
      <c r="A974" s="14">
        <v>95676</v>
      </c>
      <c r="B974" s="14" t="s">
        <v>20</v>
      </c>
      <c r="C974" s="14">
        <v>135</v>
      </c>
      <c r="D974" s="14">
        <v>100</v>
      </c>
      <c r="E974" s="14" t="s">
        <v>40</v>
      </c>
    </row>
    <row r="975" spans="1:5" x14ac:dyDescent="0.2">
      <c r="A975" s="14">
        <v>95677</v>
      </c>
      <c r="B975" s="14" t="s">
        <v>20</v>
      </c>
      <c r="C975" s="14">
        <v>18401</v>
      </c>
      <c r="D975" s="14">
        <v>100</v>
      </c>
      <c r="E975" s="14" t="s">
        <v>40</v>
      </c>
    </row>
    <row r="976" spans="1:5" x14ac:dyDescent="0.2">
      <c r="A976" s="14">
        <v>95678</v>
      </c>
      <c r="B976" s="14" t="s">
        <v>20</v>
      </c>
      <c r="C976" s="14">
        <v>15820</v>
      </c>
      <c r="D976" s="14">
        <v>100</v>
      </c>
      <c r="E976" s="14" t="s">
        <v>40</v>
      </c>
    </row>
    <row r="977" spans="1:5" x14ac:dyDescent="0.2">
      <c r="A977" s="14">
        <v>95679</v>
      </c>
      <c r="B977" s="14" t="s">
        <v>20</v>
      </c>
      <c r="C977" s="14">
        <v>91</v>
      </c>
      <c r="D977" s="14">
        <v>100</v>
      </c>
      <c r="E977" s="14" t="s">
        <v>40</v>
      </c>
    </row>
    <row r="978" spans="1:5" x14ac:dyDescent="0.2">
      <c r="A978" s="14">
        <v>95680</v>
      </c>
      <c r="B978" s="14" t="s">
        <v>20</v>
      </c>
      <c r="C978" s="14">
        <v>17</v>
      </c>
      <c r="D978" s="14">
        <v>100</v>
      </c>
      <c r="E978" s="14" t="s">
        <v>40</v>
      </c>
    </row>
    <row r="979" spans="1:5" x14ac:dyDescent="0.2">
      <c r="A979" s="14">
        <v>95681</v>
      </c>
      <c r="B979" s="14" t="s">
        <v>20</v>
      </c>
      <c r="C979" s="14">
        <v>680</v>
      </c>
      <c r="D979" s="14">
        <v>100</v>
      </c>
      <c r="E979" s="14" t="s">
        <v>40</v>
      </c>
    </row>
    <row r="980" spans="1:5" x14ac:dyDescent="0.2">
      <c r="A980" s="14">
        <v>95682</v>
      </c>
      <c r="B980" s="14" t="s">
        <v>17</v>
      </c>
      <c r="C980" s="14">
        <v>644</v>
      </c>
      <c r="D980" s="14">
        <v>5.5</v>
      </c>
      <c r="E980" s="14" t="s">
        <v>39</v>
      </c>
    </row>
    <row r="981" spans="1:5" x14ac:dyDescent="0.2">
      <c r="A981" s="14">
        <v>95682</v>
      </c>
      <c r="B981" s="14" t="s">
        <v>20</v>
      </c>
      <c r="C981" s="14">
        <v>11151</v>
      </c>
      <c r="D981" s="14">
        <v>94.5</v>
      </c>
      <c r="E981" s="14" t="s">
        <v>39</v>
      </c>
    </row>
    <row r="982" spans="1:5" x14ac:dyDescent="0.2">
      <c r="A982" s="14">
        <v>95684</v>
      </c>
      <c r="B982" s="14" t="s">
        <v>17</v>
      </c>
      <c r="C982" s="14">
        <v>1280</v>
      </c>
      <c r="D982" s="14">
        <v>78.5</v>
      </c>
      <c r="E982" s="14" t="s">
        <v>39</v>
      </c>
    </row>
    <row r="983" spans="1:5" x14ac:dyDescent="0.2">
      <c r="A983" s="14">
        <v>95684</v>
      </c>
      <c r="B983" s="14" t="s">
        <v>25</v>
      </c>
      <c r="C983" s="14">
        <v>351</v>
      </c>
      <c r="D983" s="14">
        <v>21.5</v>
      </c>
      <c r="E983" s="14" t="s">
        <v>39</v>
      </c>
    </row>
    <row r="984" spans="1:5" x14ac:dyDescent="0.2">
      <c r="A984" s="14">
        <v>95685</v>
      </c>
      <c r="B984" s="14" t="s">
        <v>17</v>
      </c>
      <c r="C984" s="14">
        <v>916</v>
      </c>
      <c r="D984" s="14">
        <v>27.1</v>
      </c>
      <c r="E984" s="14" t="s">
        <v>39</v>
      </c>
    </row>
    <row r="985" spans="1:5" x14ac:dyDescent="0.2">
      <c r="A985" s="14">
        <v>95685</v>
      </c>
      <c r="B985" s="14" t="s">
        <v>20</v>
      </c>
      <c r="C985" s="14">
        <v>2460</v>
      </c>
      <c r="D985" s="14">
        <v>72.900000000000006</v>
      </c>
      <c r="E985" s="14" t="s">
        <v>39</v>
      </c>
    </row>
    <row r="986" spans="1:5" x14ac:dyDescent="0.2">
      <c r="A986" s="14">
        <v>95686</v>
      </c>
      <c r="B986" s="14" t="s">
        <v>20</v>
      </c>
      <c r="C986" s="14">
        <v>696</v>
      </c>
      <c r="D986" s="14">
        <v>100</v>
      </c>
      <c r="E986" s="14" t="s">
        <v>40</v>
      </c>
    </row>
    <row r="987" spans="1:5" x14ac:dyDescent="0.2">
      <c r="A987" s="14">
        <v>95687</v>
      </c>
      <c r="B987" s="14" t="s">
        <v>20</v>
      </c>
      <c r="C987" s="14">
        <v>43880</v>
      </c>
      <c r="D987" s="14">
        <v>100</v>
      </c>
      <c r="E987" s="14" t="s">
        <v>40</v>
      </c>
    </row>
    <row r="988" spans="1:5" x14ac:dyDescent="0.2">
      <c r="A988" s="14">
        <v>95688</v>
      </c>
      <c r="B988" s="14" t="s">
        <v>20</v>
      </c>
      <c r="C988" s="14">
        <v>24222</v>
      </c>
      <c r="D988" s="14">
        <v>100</v>
      </c>
      <c r="E988" s="14" t="s">
        <v>40</v>
      </c>
    </row>
    <row r="989" spans="1:5" x14ac:dyDescent="0.2">
      <c r="A989" s="14">
        <v>95689</v>
      </c>
      <c r="B989" s="14" t="s">
        <v>17</v>
      </c>
      <c r="C989" s="14">
        <v>315</v>
      </c>
      <c r="D989" s="14">
        <v>42.3</v>
      </c>
      <c r="E989" s="14" t="s">
        <v>39</v>
      </c>
    </row>
    <row r="990" spans="1:5" x14ac:dyDescent="0.2">
      <c r="A990" s="14">
        <v>95689</v>
      </c>
      <c r="B990" s="14" t="s">
        <v>25</v>
      </c>
      <c r="C990" s="14">
        <v>429</v>
      </c>
      <c r="D990" s="14">
        <v>57.7</v>
      </c>
      <c r="E990" s="14" t="s">
        <v>39</v>
      </c>
    </row>
    <row r="991" spans="1:5" x14ac:dyDescent="0.2">
      <c r="A991" s="14">
        <v>95690</v>
      </c>
      <c r="B991" s="14" t="s">
        <v>20</v>
      </c>
      <c r="C991" s="14">
        <v>681</v>
      </c>
      <c r="D991" s="14">
        <v>100</v>
      </c>
      <c r="E991" s="14" t="s">
        <v>40</v>
      </c>
    </row>
    <row r="992" spans="1:5" x14ac:dyDescent="0.2">
      <c r="A992" s="14">
        <v>95691</v>
      </c>
      <c r="B992" s="14" t="s">
        <v>20</v>
      </c>
      <c r="C992" s="14">
        <v>24354</v>
      </c>
      <c r="D992" s="14">
        <v>100</v>
      </c>
      <c r="E992" s="14" t="s">
        <v>40</v>
      </c>
    </row>
    <row r="993" spans="1:5" x14ac:dyDescent="0.2">
      <c r="A993" s="14">
        <v>95692</v>
      </c>
      <c r="B993" s="14" t="s">
        <v>20</v>
      </c>
      <c r="C993" s="14">
        <v>3289</v>
      </c>
      <c r="D993" s="14">
        <v>100</v>
      </c>
      <c r="E993" s="14" t="s">
        <v>40</v>
      </c>
    </row>
    <row r="994" spans="1:5" x14ac:dyDescent="0.2">
      <c r="A994" s="14">
        <v>95694</v>
      </c>
      <c r="B994" s="14" t="s">
        <v>20</v>
      </c>
      <c r="C994" s="14">
        <v>5696</v>
      </c>
      <c r="D994" s="14">
        <v>100</v>
      </c>
      <c r="E994" s="14" t="s">
        <v>40</v>
      </c>
    </row>
    <row r="995" spans="1:5" x14ac:dyDescent="0.2">
      <c r="A995" s="14">
        <v>95695</v>
      </c>
      <c r="B995" s="14" t="s">
        <v>20</v>
      </c>
      <c r="C995" s="14">
        <v>26654</v>
      </c>
      <c r="D995" s="14">
        <v>100</v>
      </c>
      <c r="E995" s="14" t="s">
        <v>40</v>
      </c>
    </row>
    <row r="996" spans="1:5" x14ac:dyDescent="0.2">
      <c r="A996" s="14">
        <v>95697</v>
      </c>
      <c r="B996" s="14" t="s">
        <v>20</v>
      </c>
      <c r="C996" s="14">
        <v>313</v>
      </c>
      <c r="D996" s="14">
        <v>100</v>
      </c>
      <c r="E996" s="14" t="s">
        <v>40</v>
      </c>
    </row>
    <row r="997" spans="1:5" x14ac:dyDescent="0.2">
      <c r="A997" s="14">
        <v>95698</v>
      </c>
      <c r="B997" s="14" t="s">
        <v>20</v>
      </c>
      <c r="C997" s="14">
        <v>80</v>
      </c>
      <c r="D997" s="14">
        <v>100</v>
      </c>
      <c r="E997" s="14" t="s">
        <v>40</v>
      </c>
    </row>
    <row r="998" spans="1:5" x14ac:dyDescent="0.2">
      <c r="A998" s="14">
        <v>95699</v>
      </c>
      <c r="B998" s="14" t="s">
        <v>20</v>
      </c>
      <c r="C998" s="14">
        <v>83</v>
      </c>
      <c r="D998" s="14">
        <v>100</v>
      </c>
      <c r="E998" s="14" t="s">
        <v>40</v>
      </c>
    </row>
    <row r="999" spans="1:5" x14ac:dyDescent="0.2">
      <c r="A999" s="14">
        <v>95701</v>
      </c>
      <c r="B999" s="14" t="s">
        <v>25</v>
      </c>
      <c r="C999" s="14">
        <v>517</v>
      </c>
      <c r="D999" s="14">
        <v>100</v>
      </c>
      <c r="E999" s="14" t="s">
        <v>40</v>
      </c>
    </row>
    <row r="1000" spans="1:5" x14ac:dyDescent="0.2">
      <c r="A1000" s="14">
        <v>95703</v>
      </c>
      <c r="B1000" s="14" t="s">
        <v>17</v>
      </c>
      <c r="C1000" s="14">
        <v>637</v>
      </c>
      <c r="D1000" s="14">
        <v>100</v>
      </c>
      <c r="E1000" s="14" t="s">
        <v>40</v>
      </c>
    </row>
    <row r="1001" spans="1:5" x14ac:dyDescent="0.2">
      <c r="A1001" s="14">
        <v>95709</v>
      </c>
      <c r="B1001" s="14" t="s">
        <v>17</v>
      </c>
      <c r="C1001" s="14">
        <v>744</v>
      </c>
      <c r="D1001" s="14">
        <v>35.200000000000003</v>
      </c>
      <c r="E1001" s="14" t="s">
        <v>39</v>
      </c>
    </row>
    <row r="1002" spans="1:5" x14ac:dyDescent="0.2">
      <c r="A1002" s="14">
        <v>95709</v>
      </c>
      <c r="B1002" s="14" t="s">
        <v>25</v>
      </c>
      <c r="C1002" s="14">
        <v>1371</v>
      </c>
      <c r="D1002" s="14">
        <v>64.8</v>
      </c>
      <c r="E1002" s="14" t="s">
        <v>39</v>
      </c>
    </row>
    <row r="1003" spans="1:5" x14ac:dyDescent="0.2">
      <c r="A1003" s="14">
        <v>95712</v>
      </c>
      <c r="B1003" s="14" t="s">
        <v>17</v>
      </c>
      <c r="C1003" s="14">
        <v>6</v>
      </c>
      <c r="D1003" s="14">
        <v>100</v>
      </c>
      <c r="E1003" s="14" t="s">
        <v>40</v>
      </c>
    </row>
    <row r="1004" spans="1:5" x14ac:dyDescent="0.2">
      <c r="A1004" s="14">
        <v>95713</v>
      </c>
      <c r="B1004" s="14" t="s">
        <v>17</v>
      </c>
      <c r="C1004" s="14">
        <v>3895</v>
      </c>
      <c r="D1004" s="14">
        <v>100</v>
      </c>
      <c r="E1004" s="14" t="s">
        <v>40</v>
      </c>
    </row>
    <row r="1005" spans="1:5" x14ac:dyDescent="0.2">
      <c r="A1005" s="14">
        <v>95714</v>
      </c>
      <c r="B1005" s="14" t="s">
        <v>25</v>
      </c>
      <c r="C1005" s="14">
        <v>255</v>
      </c>
      <c r="D1005" s="14">
        <v>100</v>
      </c>
      <c r="E1005" s="14" t="s">
        <v>40</v>
      </c>
    </row>
    <row r="1006" spans="1:5" x14ac:dyDescent="0.2">
      <c r="A1006" s="14">
        <v>95715</v>
      </c>
      <c r="B1006" s="14" t="s">
        <v>25</v>
      </c>
      <c r="C1006" s="14">
        <v>178</v>
      </c>
      <c r="D1006" s="14">
        <v>100</v>
      </c>
      <c r="E1006" s="14" t="s">
        <v>40</v>
      </c>
    </row>
    <row r="1007" spans="1:5" x14ac:dyDescent="0.2">
      <c r="A1007" s="14">
        <v>95717</v>
      </c>
      <c r="B1007" s="14" t="s">
        <v>17</v>
      </c>
      <c r="C1007" s="14">
        <v>3</v>
      </c>
      <c r="D1007" s="14">
        <v>2.6</v>
      </c>
      <c r="E1007" s="14" t="s">
        <v>39</v>
      </c>
    </row>
    <row r="1008" spans="1:5" x14ac:dyDescent="0.2">
      <c r="A1008" s="14">
        <v>95717</v>
      </c>
      <c r="B1008" s="14" t="s">
        <v>25</v>
      </c>
      <c r="C1008" s="14">
        <v>111</v>
      </c>
      <c r="D1008" s="14">
        <v>97.4</v>
      </c>
      <c r="E1008" s="14" t="s">
        <v>39</v>
      </c>
    </row>
    <row r="1009" spans="1:5" x14ac:dyDescent="0.2">
      <c r="A1009" s="14">
        <v>95720</v>
      </c>
      <c r="B1009" s="14" t="s">
        <v>25</v>
      </c>
      <c r="C1009" s="14">
        <v>442</v>
      </c>
      <c r="D1009" s="14">
        <v>100</v>
      </c>
      <c r="E1009" s="14" t="s">
        <v>40</v>
      </c>
    </row>
    <row r="1010" spans="1:5" x14ac:dyDescent="0.2">
      <c r="A1010" s="14">
        <v>95721</v>
      </c>
      <c r="B1010" s="14" t="s">
        <v>26</v>
      </c>
      <c r="C1010" s="14">
        <v>271</v>
      </c>
      <c r="D1010" s="14">
        <v>100</v>
      </c>
      <c r="E1010" s="14" t="s">
        <v>40</v>
      </c>
    </row>
    <row r="1011" spans="1:5" x14ac:dyDescent="0.2">
      <c r="A1011" s="14">
        <v>95722</v>
      </c>
      <c r="B1011" s="14" t="s">
        <v>17</v>
      </c>
      <c r="C1011" s="14">
        <v>1938</v>
      </c>
      <c r="D1011" s="14">
        <v>100</v>
      </c>
      <c r="E1011" s="14" t="s">
        <v>40</v>
      </c>
    </row>
    <row r="1012" spans="1:5" x14ac:dyDescent="0.2">
      <c r="A1012" s="14">
        <v>95724</v>
      </c>
      <c r="B1012" s="14" t="s">
        <v>25</v>
      </c>
      <c r="C1012" s="14">
        <v>32</v>
      </c>
      <c r="D1012" s="14">
        <v>43.8</v>
      </c>
      <c r="E1012" s="14" t="s">
        <v>39</v>
      </c>
    </row>
    <row r="1013" spans="1:5" x14ac:dyDescent="0.2">
      <c r="A1013" s="14">
        <v>95724</v>
      </c>
      <c r="B1013" s="14" t="s">
        <v>26</v>
      </c>
      <c r="C1013" s="14">
        <v>41</v>
      </c>
      <c r="D1013" s="14">
        <v>56.2</v>
      </c>
      <c r="E1013" s="14" t="s">
        <v>39</v>
      </c>
    </row>
    <row r="1014" spans="1:5" x14ac:dyDescent="0.2">
      <c r="A1014" s="14">
        <v>95726</v>
      </c>
      <c r="B1014" s="14" t="s">
        <v>17</v>
      </c>
      <c r="C1014" s="14">
        <v>1</v>
      </c>
      <c r="D1014" s="14">
        <v>0</v>
      </c>
      <c r="E1014" s="14" t="s">
        <v>39</v>
      </c>
    </row>
    <row r="1015" spans="1:5" x14ac:dyDescent="0.2">
      <c r="A1015" s="14">
        <v>95726</v>
      </c>
      <c r="B1015" s="14" t="s">
        <v>25</v>
      </c>
      <c r="C1015" s="14">
        <v>4175</v>
      </c>
      <c r="D1015" s="14">
        <v>100</v>
      </c>
      <c r="E1015" s="14" t="s">
        <v>39</v>
      </c>
    </row>
    <row r="1016" spans="1:5" x14ac:dyDescent="0.2">
      <c r="A1016" s="14">
        <v>95728</v>
      </c>
      <c r="B1016" s="14" t="s">
        <v>26</v>
      </c>
      <c r="C1016" s="14">
        <v>1573</v>
      </c>
      <c r="D1016" s="14">
        <v>100</v>
      </c>
      <c r="E1016" s="14" t="s">
        <v>40</v>
      </c>
    </row>
    <row r="1017" spans="1:5" x14ac:dyDescent="0.2">
      <c r="A1017" s="14">
        <v>95735</v>
      </c>
      <c r="B1017" s="14" t="s">
        <v>25</v>
      </c>
      <c r="C1017" s="14">
        <v>177</v>
      </c>
      <c r="D1017" s="14">
        <v>28.9</v>
      </c>
      <c r="E1017" s="14" t="s">
        <v>39</v>
      </c>
    </row>
    <row r="1018" spans="1:5" x14ac:dyDescent="0.2">
      <c r="A1018" s="14">
        <v>95735</v>
      </c>
      <c r="B1018" s="14" t="s">
        <v>26</v>
      </c>
      <c r="C1018" s="14">
        <v>436</v>
      </c>
      <c r="D1018" s="14">
        <v>71.099999999999994</v>
      </c>
      <c r="E1018" s="14" t="s">
        <v>39</v>
      </c>
    </row>
    <row r="1019" spans="1:5" x14ac:dyDescent="0.2">
      <c r="A1019" s="14">
        <v>95736</v>
      </c>
      <c r="B1019" s="14" t="s">
        <v>17</v>
      </c>
      <c r="C1019" s="14">
        <v>140</v>
      </c>
      <c r="D1019" s="14">
        <v>100</v>
      </c>
      <c r="E1019" s="14" t="s">
        <v>40</v>
      </c>
    </row>
    <row r="1020" spans="1:5" x14ac:dyDescent="0.2">
      <c r="A1020" s="14">
        <v>95742</v>
      </c>
      <c r="B1020" s="14" t="s">
        <v>20</v>
      </c>
      <c r="C1020" s="14">
        <v>3625</v>
      </c>
      <c r="D1020" s="14">
        <v>100</v>
      </c>
      <c r="E1020" s="14" t="s">
        <v>40</v>
      </c>
    </row>
    <row r="1021" spans="1:5" x14ac:dyDescent="0.2">
      <c r="A1021" s="14">
        <v>95746</v>
      </c>
      <c r="B1021" s="14" t="s">
        <v>20</v>
      </c>
      <c r="C1021" s="14">
        <v>13843</v>
      </c>
      <c r="D1021" s="14">
        <v>100</v>
      </c>
      <c r="E1021" s="14" t="s">
        <v>40</v>
      </c>
    </row>
    <row r="1022" spans="1:5" x14ac:dyDescent="0.2">
      <c r="A1022" s="14">
        <v>95747</v>
      </c>
      <c r="B1022" s="14" t="s">
        <v>20</v>
      </c>
      <c r="C1022" s="14">
        <v>21569</v>
      </c>
      <c r="D1022" s="14">
        <v>100</v>
      </c>
      <c r="E1022" s="14" t="s">
        <v>40</v>
      </c>
    </row>
    <row r="1023" spans="1:5" x14ac:dyDescent="0.2">
      <c r="A1023" s="14">
        <v>95757</v>
      </c>
      <c r="B1023" s="14" t="s">
        <v>20</v>
      </c>
      <c r="C1023" s="14">
        <v>12425</v>
      </c>
      <c r="D1023" s="14">
        <v>100</v>
      </c>
      <c r="E1023" s="14" t="s">
        <v>40</v>
      </c>
    </row>
    <row r="1024" spans="1:5" x14ac:dyDescent="0.2">
      <c r="A1024" s="14">
        <v>95758</v>
      </c>
      <c r="B1024" s="14" t="s">
        <v>20</v>
      </c>
      <c r="C1024" s="14">
        <v>20959</v>
      </c>
      <c r="D1024" s="14">
        <v>100</v>
      </c>
      <c r="E1024" s="14" t="s">
        <v>40</v>
      </c>
    </row>
    <row r="1025" spans="1:5" x14ac:dyDescent="0.2">
      <c r="A1025" s="14">
        <v>95762</v>
      </c>
      <c r="B1025" s="14" t="s">
        <v>17</v>
      </c>
      <c r="C1025" s="14">
        <v>1061</v>
      </c>
      <c r="D1025" s="14">
        <v>4</v>
      </c>
      <c r="E1025" s="14" t="s">
        <v>39</v>
      </c>
    </row>
    <row r="1026" spans="1:5" x14ac:dyDescent="0.2">
      <c r="A1026" s="14">
        <v>95762</v>
      </c>
      <c r="B1026" s="14" t="s">
        <v>20</v>
      </c>
      <c r="C1026" s="14">
        <v>25725</v>
      </c>
      <c r="D1026" s="14">
        <v>96</v>
      </c>
      <c r="E1026" s="14" t="s">
        <v>39</v>
      </c>
    </row>
    <row r="1027" spans="1:5" x14ac:dyDescent="0.2">
      <c r="A1027" s="14">
        <v>95765</v>
      </c>
      <c r="B1027" s="14" t="s">
        <v>20</v>
      </c>
      <c r="C1027" s="14">
        <v>25148</v>
      </c>
      <c r="D1027" s="14">
        <v>100</v>
      </c>
      <c r="E1027" s="14" t="s">
        <v>40</v>
      </c>
    </row>
    <row r="1028" spans="1:5" x14ac:dyDescent="0.2">
      <c r="A1028" s="14">
        <v>95776</v>
      </c>
      <c r="B1028" s="14" t="s">
        <v>20</v>
      </c>
      <c r="C1028" s="14">
        <v>13931</v>
      </c>
      <c r="D1028" s="14">
        <v>100</v>
      </c>
      <c r="E1028" s="14" t="s">
        <v>40</v>
      </c>
    </row>
    <row r="1029" spans="1:5" x14ac:dyDescent="0.2">
      <c r="A1029" s="14">
        <v>95811</v>
      </c>
      <c r="B1029" s="14" t="s">
        <v>20</v>
      </c>
      <c r="C1029" s="14">
        <v>2598</v>
      </c>
      <c r="D1029" s="14">
        <v>100</v>
      </c>
      <c r="E1029" s="14" t="s">
        <v>40</v>
      </c>
    </row>
    <row r="1030" spans="1:5" x14ac:dyDescent="0.2">
      <c r="A1030" s="14">
        <v>95812</v>
      </c>
      <c r="B1030" s="14" t="s">
        <v>20</v>
      </c>
      <c r="C1030" s="14">
        <v>1</v>
      </c>
      <c r="D1030" s="14">
        <v>100</v>
      </c>
      <c r="E1030" s="14" t="s">
        <v>40</v>
      </c>
    </row>
    <row r="1031" spans="1:5" x14ac:dyDescent="0.2">
      <c r="A1031" s="14">
        <v>95814</v>
      </c>
      <c r="B1031" s="14" t="s">
        <v>20</v>
      </c>
      <c r="C1031" s="14">
        <v>2261</v>
      </c>
      <c r="D1031" s="14">
        <v>100</v>
      </c>
      <c r="E1031" s="14" t="s">
        <v>40</v>
      </c>
    </row>
    <row r="1032" spans="1:5" x14ac:dyDescent="0.2">
      <c r="A1032" s="14">
        <v>95815</v>
      </c>
      <c r="B1032" s="14" t="s">
        <v>20</v>
      </c>
      <c r="C1032" s="14">
        <v>7518</v>
      </c>
      <c r="D1032" s="14">
        <v>100</v>
      </c>
      <c r="E1032" s="14" t="s">
        <v>40</v>
      </c>
    </row>
    <row r="1033" spans="1:5" x14ac:dyDescent="0.2">
      <c r="A1033" s="14">
        <v>95816</v>
      </c>
      <c r="B1033" s="14" t="s">
        <v>20</v>
      </c>
      <c r="C1033" s="14">
        <v>8109</v>
      </c>
      <c r="D1033" s="14">
        <v>100</v>
      </c>
      <c r="E1033" s="14" t="s">
        <v>40</v>
      </c>
    </row>
    <row r="1034" spans="1:5" x14ac:dyDescent="0.2">
      <c r="A1034" s="14">
        <v>95817</v>
      </c>
      <c r="B1034" s="14" t="s">
        <v>20</v>
      </c>
      <c r="C1034" s="14">
        <v>5406</v>
      </c>
      <c r="D1034" s="14">
        <v>100</v>
      </c>
      <c r="E1034" s="14" t="s">
        <v>40</v>
      </c>
    </row>
    <row r="1035" spans="1:5" x14ac:dyDescent="0.2">
      <c r="A1035" s="14">
        <v>95818</v>
      </c>
      <c r="B1035" s="14" t="s">
        <v>20</v>
      </c>
      <c r="C1035" s="14">
        <v>9325</v>
      </c>
      <c r="D1035" s="14">
        <v>100</v>
      </c>
      <c r="E1035" s="14" t="s">
        <v>40</v>
      </c>
    </row>
    <row r="1036" spans="1:5" x14ac:dyDescent="0.2">
      <c r="A1036" s="14">
        <v>95819</v>
      </c>
      <c r="B1036" s="14" t="s">
        <v>20</v>
      </c>
      <c r="C1036" s="14">
        <v>7664</v>
      </c>
      <c r="D1036" s="14">
        <v>100</v>
      </c>
      <c r="E1036" s="14" t="s">
        <v>40</v>
      </c>
    </row>
    <row r="1037" spans="1:5" x14ac:dyDescent="0.2">
      <c r="A1037" s="14">
        <v>95820</v>
      </c>
      <c r="B1037" s="14" t="s">
        <v>20</v>
      </c>
      <c r="C1037" s="14">
        <v>12032</v>
      </c>
      <c r="D1037" s="14">
        <v>100</v>
      </c>
      <c r="E1037" s="14" t="s">
        <v>40</v>
      </c>
    </row>
    <row r="1038" spans="1:5" x14ac:dyDescent="0.2">
      <c r="A1038" s="14">
        <v>95821</v>
      </c>
      <c r="B1038" s="14" t="s">
        <v>20</v>
      </c>
      <c r="C1038" s="14">
        <v>12564</v>
      </c>
      <c r="D1038" s="14">
        <v>100</v>
      </c>
      <c r="E1038" s="14" t="s">
        <v>40</v>
      </c>
    </row>
    <row r="1039" spans="1:5" x14ac:dyDescent="0.2">
      <c r="A1039" s="14">
        <v>95822</v>
      </c>
      <c r="B1039" s="14" t="s">
        <v>20</v>
      </c>
      <c r="C1039" s="14">
        <v>14583</v>
      </c>
      <c r="D1039" s="14">
        <v>100</v>
      </c>
      <c r="E1039" s="14" t="s">
        <v>40</v>
      </c>
    </row>
    <row r="1040" spans="1:5" x14ac:dyDescent="0.2">
      <c r="A1040" s="14">
        <v>95823</v>
      </c>
      <c r="B1040" s="14" t="s">
        <v>20</v>
      </c>
      <c r="C1040" s="14">
        <v>17974</v>
      </c>
      <c r="D1040" s="14">
        <v>100</v>
      </c>
      <c r="E1040" s="14" t="s">
        <v>40</v>
      </c>
    </row>
    <row r="1041" spans="1:5" x14ac:dyDescent="0.2">
      <c r="A1041" s="14">
        <v>95824</v>
      </c>
      <c r="B1041" s="14" t="s">
        <v>20</v>
      </c>
      <c r="C1041" s="14">
        <v>7554</v>
      </c>
      <c r="D1041" s="14">
        <v>100</v>
      </c>
      <c r="E1041" s="14" t="s">
        <v>40</v>
      </c>
    </row>
    <row r="1042" spans="1:5" x14ac:dyDescent="0.2">
      <c r="A1042" s="14">
        <v>95825</v>
      </c>
      <c r="B1042" s="14" t="s">
        <v>20</v>
      </c>
      <c r="C1042" s="14">
        <v>8329</v>
      </c>
      <c r="D1042" s="14">
        <v>100</v>
      </c>
      <c r="E1042" s="14" t="s">
        <v>40</v>
      </c>
    </row>
    <row r="1043" spans="1:5" x14ac:dyDescent="0.2">
      <c r="A1043" s="14">
        <v>95826</v>
      </c>
      <c r="B1043" s="14" t="s">
        <v>20</v>
      </c>
      <c r="C1043" s="14">
        <v>12188</v>
      </c>
      <c r="D1043" s="14">
        <v>100</v>
      </c>
      <c r="E1043" s="14" t="s">
        <v>40</v>
      </c>
    </row>
    <row r="1044" spans="1:5" x14ac:dyDescent="0.2">
      <c r="A1044" s="14">
        <v>95827</v>
      </c>
      <c r="B1044" s="14" t="s">
        <v>20</v>
      </c>
      <c r="C1044" s="14">
        <v>4270</v>
      </c>
      <c r="D1044" s="14">
        <v>100</v>
      </c>
      <c r="E1044" s="14" t="s">
        <v>40</v>
      </c>
    </row>
    <row r="1045" spans="1:5" x14ac:dyDescent="0.2">
      <c r="A1045" s="14">
        <v>95828</v>
      </c>
      <c r="B1045" s="14" t="s">
        <v>20</v>
      </c>
      <c r="C1045" s="14">
        <v>13964</v>
      </c>
      <c r="D1045" s="14">
        <v>100</v>
      </c>
      <c r="E1045" s="14" t="s">
        <v>40</v>
      </c>
    </row>
    <row r="1046" spans="1:5" x14ac:dyDescent="0.2">
      <c r="A1046" s="14">
        <v>95829</v>
      </c>
      <c r="B1046" s="14" t="s">
        <v>20</v>
      </c>
      <c r="C1046" s="14">
        <v>7637</v>
      </c>
      <c r="D1046" s="14">
        <v>100</v>
      </c>
      <c r="E1046" s="14" t="s">
        <v>40</v>
      </c>
    </row>
    <row r="1047" spans="1:5" x14ac:dyDescent="0.2">
      <c r="A1047" s="14">
        <v>95830</v>
      </c>
      <c r="B1047" s="14" t="s">
        <v>20</v>
      </c>
      <c r="C1047" s="14">
        <v>62</v>
      </c>
      <c r="D1047" s="14">
        <v>100</v>
      </c>
      <c r="E1047" s="14" t="s">
        <v>40</v>
      </c>
    </row>
    <row r="1048" spans="1:5" x14ac:dyDescent="0.2">
      <c r="A1048" s="14">
        <v>95831</v>
      </c>
      <c r="B1048" s="14" t="s">
        <v>20</v>
      </c>
      <c r="C1048" s="14">
        <v>14062</v>
      </c>
      <c r="D1048" s="14">
        <v>100</v>
      </c>
      <c r="E1048" s="14" t="s">
        <v>40</v>
      </c>
    </row>
    <row r="1049" spans="1:5" x14ac:dyDescent="0.2">
      <c r="A1049" s="14">
        <v>95832</v>
      </c>
      <c r="B1049" s="14" t="s">
        <v>20</v>
      </c>
      <c r="C1049" s="14">
        <v>2883</v>
      </c>
      <c r="D1049" s="14">
        <v>100</v>
      </c>
      <c r="E1049" s="14" t="s">
        <v>40</v>
      </c>
    </row>
    <row r="1050" spans="1:5" x14ac:dyDescent="0.2">
      <c r="A1050" s="14">
        <v>95833</v>
      </c>
      <c r="B1050" s="14" t="s">
        <v>20</v>
      </c>
      <c r="C1050" s="14">
        <v>10163</v>
      </c>
      <c r="D1050" s="14">
        <v>100</v>
      </c>
      <c r="E1050" s="14" t="s">
        <v>40</v>
      </c>
    </row>
    <row r="1051" spans="1:5" x14ac:dyDescent="0.2">
      <c r="A1051" s="14">
        <v>95834</v>
      </c>
      <c r="B1051" s="14" t="s">
        <v>20</v>
      </c>
      <c r="C1051" s="14">
        <v>8533</v>
      </c>
      <c r="D1051" s="14">
        <v>100</v>
      </c>
      <c r="E1051" s="14" t="s">
        <v>40</v>
      </c>
    </row>
    <row r="1052" spans="1:5" x14ac:dyDescent="0.2">
      <c r="A1052" s="14">
        <v>95835</v>
      </c>
      <c r="B1052" s="14" t="s">
        <v>20</v>
      </c>
      <c r="C1052" s="14">
        <v>13233</v>
      </c>
      <c r="D1052" s="14">
        <v>100</v>
      </c>
      <c r="E1052" s="14" t="s">
        <v>40</v>
      </c>
    </row>
    <row r="1053" spans="1:5" x14ac:dyDescent="0.2">
      <c r="A1053" s="14">
        <v>95837</v>
      </c>
      <c r="B1053" s="14" t="s">
        <v>20</v>
      </c>
      <c r="C1053" s="14">
        <v>36</v>
      </c>
      <c r="D1053" s="14">
        <v>100</v>
      </c>
      <c r="E1053" s="14" t="s">
        <v>40</v>
      </c>
    </row>
    <row r="1054" spans="1:5" x14ac:dyDescent="0.2">
      <c r="A1054" s="14">
        <v>95838</v>
      </c>
      <c r="B1054" s="14" t="s">
        <v>20</v>
      </c>
      <c r="C1054" s="14">
        <v>9939</v>
      </c>
      <c r="D1054" s="14">
        <v>100</v>
      </c>
      <c r="E1054" s="14" t="s">
        <v>40</v>
      </c>
    </row>
    <row r="1055" spans="1:5" x14ac:dyDescent="0.2">
      <c r="A1055" s="14">
        <v>95841</v>
      </c>
      <c r="B1055" s="14" t="s">
        <v>20</v>
      </c>
      <c r="C1055" s="14">
        <v>7071</v>
      </c>
      <c r="D1055" s="14">
        <v>100</v>
      </c>
      <c r="E1055" s="14" t="s">
        <v>40</v>
      </c>
    </row>
    <row r="1056" spans="1:5" x14ac:dyDescent="0.2">
      <c r="A1056" s="14">
        <v>95842</v>
      </c>
      <c r="B1056" s="14" t="s">
        <v>20</v>
      </c>
      <c r="C1056" s="14">
        <v>8916</v>
      </c>
      <c r="D1056" s="14">
        <v>100</v>
      </c>
      <c r="E1056" s="14" t="s">
        <v>40</v>
      </c>
    </row>
    <row r="1057" spans="1:5" x14ac:dyDescent="0.2">
      <c r="A1057" s="14">
        <v>95843</v>
      </c>
      <c r="B1057" s="14" t="s">
        <v>20</v>
      </c>
      <c r="C1057" s="14">
        <v>14311</v>
      </c>
      <c r="D1057" s="14">
        <v>100</v>
      </c>
      <c r="E1057" s="14" t="s">
        <v>40</v>
      </c>
    </row>
    <row r="1058" spans="1:5" x14ac:dyDescent="0.2">
      <c r="A1058" s="14">
        <v>95864</v>
      </c>
      <c r="B1058" s="14" t="s">
        <v>20</v>
      </c>
      <c r="C1058" s="14">
        <v>9397</v>
      </c>
      <c r="D1058" s="14">
        <v>100</v>
      </c>
      <c r="E1058" s="14" t="s">
        <v>40</v>
      </c>
    </row>
    <row r="1059" spans="1:5" x14ac:dyDescent="0.2">
      <c r="A1059" s="14">
        <v>95901</v>
      </c>
      <c r="B1059" s="14" t="s">
        <v>20</v>
      </c>
      <c r="C1059" s="14">
        <v>21794</v>
      </c>
      <c r="D1059" s="14">
        <v>100</v>
      </c>
      <c r="E1059" s="14" t="s">
        <v>40</v>
      </c>
    </row>
    <row r="1060" spans="1:5" x14ac:dyDescent="0.2">
      <c r="A1060" s="14">
        <v>95903</v>
      </c>
      <c r="B1060" s="14" t="s">
        <v>20</v>
      </c>
      <c r="C1060" s="14">
        <v>1</v>
      </c>
      <c r="D1060" s="14">
        <v>50</v>
      </c>
      <c r="E1060" s="14" t="s">
        <v>39</v>
      </c>
    </row>
    <row r="1061" spans="1:5" x14ac:dyDescent="0.2">
      <c r="A1061" s="14">
        <v>95903</v>
      </c>
      <c r="B1061" s="14" t="s">
        <v>24</v>
      </c>
      <c r="C1061" s="14">
        <v>1</v>
      </c>
      <c r="D1061" s="14">
        <v>50</v>
      </c>
      <c r="E1061" s="14" t="s">
        <v>39</v>
      </c>
    </row>
    <row r="1062" spans="1:5" x14ac:dyDescent="0.2">
      <c r="A1062" s="14">
        <v>95910</v>
      </c>
      <c r="B1062" s="14" t="s">
        <v>25</v>
      </c>
      <c r="C1062" s="14">
        <v>85</v>
      </c>
      <c r="D1062" s="14">
        <v>100</v>
      </c>
      <c r="E1062" s="14" t="s">
        <v>40</v>
      </c>
    </row>
    <row r="1063" spans="1:5" x14ac:dyDescent="0.2">
      <c r="A1063" s="14">
        <v>95912</v>
      </c>
      <c r="B1063" s="14" t="s">
        <v>17</v>
      </c>
      <c r="C1063" s="14">
        <v>26</v>
      </c>
      <c r="D1063" s="14">
        <v>1</v>
      </c>
      <c r="E1063" s="14" t="s">
        <v>39</v>
      </c>
    </row>
    <row r="1064" spans="1:5" x14ac:dyDescent="0.2">
      <c r="A1064" s="14">
        <v>95912</v>
      </c>
      <c r="B1064" s="14" t="s">
        <v>20</v>
      </c>
      <c r="C1064" s="14">
        <v>2514</v>
      </c>
      <c r="D1064" s="14">
        <v>99</v>
      </c>
      <c r="E1064" s="14" t="s">
        <v>39</v>
      </c>
    </row>
    <row r="1065" spans="1:5" x14ac:dyDescent="0.2">
      <c r="A1065" s="14">
        <v>95913</v>
      </c>
      <c r="B1065" s="14" t="s">
        <v>20</v>
      </c>
      <c r="C1065" s="14">
        <v>226</v>
      </c>
      <c r="D1065" s="14">
        <v>100</v>
      </c>
      <c r="E1065" s="14" t="s">
        <v>40</v>
      </c>
    </row>
    <row r="1066" spans="1:5" x14ac:dyDescent="0.2">
      <c r="A1066" s="14">
        <v>95914</v>
      </c>
      <c r="B1066" s="14" t="s">
        <v>17</v>
      </c>
      <c r="C1066" s="14">
        <v>17</v>
      </c>
      <c r="D1066" s="14">
        <v>3.6</v>
      </c>
      <c r="E1066" s="14" t="s">
        <v>39</v>
      </c>
    </row>
    <row r="1067" spans="1:5" x14ac:dyDescent="0.2">
      <c r="A1067" s="14">
        <v>95914</v>
      </c>
      <c r="B1067" s="14" t="s">
        <v>20</v>
      </c>
      <c r="C1067" s="14">
        <v>451</v>
      </c>
      <c r="D1067" s="14">
        <v>96.4</v>
      </c>
      <c r="E1067" s="14" t="s">
        <v>39</v>
      </c>
    </row>
    <row r="1068" spans="1:5" x14ac:dyDescent="0.2">
      <c r="A1068" s="14">
        <v>95915</v>
      </c>
      <c r="B1068" s="14" t="s">
        <v>17</v>
      </c>
      <c r="C1068" s="14">
        <v>1</v>
      </c>
      <c r="D1068" s="14">
        <v>3.8</v>
      </c>
      <c r="E1068" s="14" t="s">
        <v>39</v>
      </c>
    </row>
    <row r="1069" spans="1:5" x14ac:dyDescent="0.2">
      <c r="A1069" s="14">
        <v>95915</v>
      </c>
      <c r="B1069" s="14" t="s">
        <v>20</v>
      </c>
      <c r="C1069" s="14">
        <v>1</v>
      </c>
      <c r="D1069" s="14">
        <v>3.8</v>
      </c>
      <c r="E1069" s="14" t="s">
        <v>39</v>
      </c>
    </row>
    <row r="1070" spans="1:5" x14ac:dyDescent="0.2">
      <c r="A1070" s="14">
        <v>95915</v>
      </c>
      <c r="B1070" s="14" t="s">
        <v>25</v>
      </c>
      <c r="C1070" s="14">
        <v>24</v>
      </c>
      <c r="D1070" s="14">
        <v>92.3</v>
      </c>
      <c r="E1070" s="14" t="s">
        <v>39</v>
      </c>
    </row>
    <row r="1071" spans="1:5" x14ac:dyDescent="0.2">
      <c r="A1071" s="14">
        <v>95916</v>
      </c>
      <c r="B1071" s="14" t="s">
        <v>17</v>
      </c>
      <c r="C1071" s="14">
        <v>853</v>
      </c>
      <c r="D1071" s="14">
        <v>92.1</v>
      </c>
      <c r="E1071" s="14" t="s">
        <v>39</v>
      </c>
    </row>
    <row r="1072" spans="1:5" x14ac:dyDescent="0.2">
      <c r="A1072" s="14">
        <v>95916</v>
      </c>
      <c r="B1072" s="14" t="s">
        <v>20</v>
      </c>
      <c r="C1072" s="14">
        <v>71</v>
      </c>
      <c r="D1072" s="14">
        <v>7.7</v>
      </c>
      <c r="E1072" s="14" t="s">
        <v>39</v>
      </c>
    </row>
    <row r="1073" spans="1:5" x14ac:dyDescent="0.2">
      <c r="A1073" s="14">
        <v>95916</v>
      </c>
      <c r="B1073" s="14" t="s">
        <v>25</v>
      </c>
      <c r="C1073" s="14">
        <v>2</v>
      </c>
      <c r="D1073" s="14">
        <v>0.2</v>
      </c>
      <c r="E1073" s="14" t="s">
        <v>39</v>
      </c>
    </row>
    <row r="1074" spans="1:5" x14ac:dyDescent="0.2">
      <c r="A1074" s="14">
        <v>95917</v>
      </c>
      <c r="B1074" s="14" t="s">
        <v>20</v>
      </c>
      <c r="C1074" s="14">
        <v>1349</v>
      </c>
      <c r="D1074" s="14">
        <v>100</v>
      </c>
      <c r="E1074" s="14" t="s">
        <v>40</v>
      </c>
    </row>
    <row r="1075" spans="1:5" x14ac:dyDescent="0.2">
      <c r="A1075" s="14">
        <v>95918</v>
      </c>
      <c r="B1075" s="14" t="s">
        <v>17</v>
      </c>
      <c r="C1075" s="14">
        <v>41</v>
      </c>
      <c r="D1075" s="14">
        <v>4</v>
      </c>
      <c r="E1075" s="14" t="s">
        <v>39</v>
      </c>
    </row>
    <row r="1076" spans="1:5" x14ac:dyDescent="0.2">
      <c r="A1076" s="14">
        <v>95918</v>
      </c>
      <c r="B1076" s="14" t="s">
        <v>20</v>
      </c>
      <c r="C1076" s="14">
        <v>989</v>
      </c>
      <c r="D1076" s="14">
        <v>96</v>
      </c>
      <c r="E1076" s="14" t="s">
        <v>39</v>
      </c>
    </row>
    <row r="1077" spans="1:5" x14ac:dyDescent="0.2">
      <c r="A1077" s="14">
        <v>95919</v>
      </c>
      <c r="B1077" s="14" t="s">
        <v>17</v>
      </c>
      <c r="C1077" s="14">
        <v>593</v>
      </c>
      <c r="D1077" s="14">
        <v>100</v>
      </c>
      <c r="E1077" s="14" t="s">
        <v>40</v>
      </c>
    </row>
    <row r="1078" spans="1:5" x14ac:dyDescent="0.2">
      <c r="A1078" s="14">
        <v>95920</v>
      </c>
      <c r="B1078" s="14" t="s">
        <v>20</v>
      </c>
      <c r="C1078" s="14">
        <v>126</v>
      </c>
      <c r="D1078" s="14">
        <v>100</v>
      </c>
      <c r="E1078" s="14" t="s">
        <v>40</v>
      </c>
    </row>
    <row r="1079" spans="1:5" x14ac:dyDescent="0.2">
      <c r="A1079" s="14">
        <v>95922</v>
      </c>
      <c r="B1079" s="14" t="s">
        <v>17</v>
      </c>
      <c r="C1079" s="14">
        <v>330</v>
      </c>
      <c r="D1079" s="14">
        <v>100</v>
      </c>
      <c r="E1079" s="14" t="s">
        <v>40</v>
      </c>
    </row>
    <row r="1080" spans="1:5" x14ac:dyDescent="0.2">
      <c r="A1080" s="14">
        <v>95923</v>
      </c>
      <c r="B1080" s="14" t="s">
        <v>25</v>
      </c>
      <c r="C1080" s="14">
        <v>67</v>
      </c>
      <c r="D1080" s="14">
        <v>100</v>
      </c>
      <c r="E1080" s="14" t="s">
        <v>40</v>
      </c>
    </row>
    <row r="1081" spans="1:5" x14ac:dyDescent="0.2">
      <c r="A1081" s="14">
        <v>95924</v>
      </c>
      <c r="B1081" s="14" t="s">
        <v>17</v>
      </c>
      <c r="C1081" s="14">
        <v>2</v>
      </c>
      <c r="D1081" s="14">
        <v>100</v>
      </c>
      <c r="E1081" s="14" t="s">
        <v>40</v>
      </c>
    </row>
    <row r="1082" spans="1:5" x14ac:dyDescent="0.2">
      <c r="A1082" s="14">
        <v>95925</v>
      </c>
      <c r="B1082" s="14" t="s">
        <v>17</v>
      </c>
      <c r="C1082" s="14">
        <v>145</v>
      </c>
      <c r="D1082" s="14">
        <v>100</v>
      </c>
      <c r="E1082" s="14" t="s">
        <v>40</v>
      </c>
    </row>
    <row r="1083" spans="1:5" x14ac:dyDescent="0.2">
      <c r="A1083" s="14">
        <v>95926</v>
      </c>
      <c r="B1083" s="14" t="s">
        <v>20</v>
      </c>
      <c r="C1083" s="14">
        <v>31071</v>
      </c>
      <c r="D1083" s="14">
        <v>100</v>
      </c>
      <c r="E1083" s="14" t="s">
        <v>40</v>
      </c>
    </row>
    <row r="1084" spans="1:5" x14ac:dyDescent="0.2">
      <c r="A1084" s="14">
        <v>95927</v>
      </c>
      <c r="B1084" s="14" t="s">
        <v>17</v>
      </c>
      <c r="C1084" s="14">
        <v>1</v>
      </c>
      <c r="D1084" s="14">
        <v>11.1</v>
      </c>
      <c r="E1084" s="14" t="s">
        <v>39</v>
      </c>
    </row>
    <row r="1085" spans="1:5" x14ac:dyDescent="0.2">
      <c r="A1085" s="14">
        <v>95927</v>
      </c>
      <c r="B1085" s="14" t="s">
        <v>20</v>
      </c>
      <c r="C1085" s="14">
        <v>8</v>
      </c>
      <c r="D1085" s="14">
        <v>88.9</v>
      </c>
      <c r="E1085" s="14" t="s">
        <v>39</v>
      </c>
    </row>
    <row r="1086" spans="1:5" x14ac:dyDescent="0.2">
      <c r="A1086" s="14">
        <v>95928</v>
      </c>
      <c r="B1086" s="14" t="s">
        <v>17</v>
      </c>
      <c r="C1086" s="14">
        <v>2</v>
      </c>
      <c r="D1086" s="14">
        <v>0</v>
      </c>
      <c r="E1086" s="14" t="s">
        <v>39</v>
      </c>
    </row>
    <row r="1087" spans="1:5" x14ac:dyDescent="0.2">
      <c r="A1087" s="14">
        <v>95928</v>
      </c>
      <c r="B1087" s="14" t="s">
        <v>20</v>
      </c>
      <c r="C1087" s="14">
        <v>28726</v>
      </c>
      <c r="D1087" s="14">
        <v>100</v>
      </c>
      <c r="E1087" s="14" t="s">
        <v>39</v>
      </c>
    </row>
    <row r="1088" spans="1:5" x14ac:dyDescent="0.2">
      <c r="A1088" s="14">
        <v>95930</v>
      </c>
      <c r="B1088" s="14" t="s">
        <v>17</v>
      </c>
      <c r="C1088" s="14">
        <v>12</v>
      </c>
      <c r="D1088" s="14">
        <v>6.5</v>
      </c>
      <c r="E1088" s="14" t="s">
        <v>39</v>
      </c>
    </row>
    <row r="1089" spans="1:5" x14ac:dyDescent="0.2">
      <c r="A1089" s="14">
        <v>95930</v>
      </c>
      <c r="B1089" s="14" t="s">
        <v>25</v>
      </c>
      <c r="C1089" s="14">
        <v>173</v>
      </c>
      <c r="D1089" s="14">
        <v>93.5</v>
      </c>
      <c r="E1089" s="14" t="s">
        <v>39</v>
      </c>
    </row>
    <row r="1090" spans="1:5" x14ac:dyDescent="0.2">
      <c r="A1090" s="14">
        <v>95932</v>
      </c>
      <c r="B1090" s="14" t="s">
        <v>20</v>
      </c>
      <c r="C1090" s="14">
        <v>5462</v>
      </c>
      <c r="D1090" s="14">
        <v>100</v>
      </c>
      <c r="E1090" s="14" t="s">
        <v>40</v>
      </c>
    </row>
    <row r="1091" spans="1:5" x14ac:dyDescent="0.2">
      <c r="A1091" s="14">
        <v>95934</v>
      </c>
      <c r="B1091" s="14" t="s">
        <v>25</v>
      </c>
      <c r="C1091" s="14">
        <v>142</v>
      </c>
      <c r="D1091" s="14">
        <v>100</v>
      </c>
      <c r="E1091" s="14" t="s">
        <v>40</v>
      </c>
    </row>
    <row r="1092" spans="1:5" x14ac:dyDescent="0.2">
      <c r="A1092" s="14">
        <v>95935</v>
      </c>
      <c r="B1092" s="14" t="s">
        <v>17</v>
      </c>
      <c r="C1092" s="14">
        <v>479</v>
      </c>
      <c r="D1092" s="14">
        <v>100</v>
      </c>
      <c r="E1092" s="14" t="s">
        <v>40</v>
      </c>
    </row>
    <row r="1093" spans="1:5" x14ac:dyDescent="0.2">
      <c r="A1093" s="14">
        <v>95936</v>
      </c>
      <c r="B1093" s="14" t="s">
        <v>25</v>
      </c>
      <c r="C1093" s="14">
        <v>271</v>
      </c>
      <c r="D1093" s="14">
        <v>100</v>
      </c>
      <c r="E1093" s="14" t="s">
        <v>40</v>
      </c>
    </row>
    <row r="1094" spans="1:5" x14ac:dyDescent="0.2">
      <c r="A1094" s="14">
        <v>95937</v>
      </c>
      <c r="B1094" s="14" t="s">
        <v>20</v>
      </c>
      <c r="C1094" s="14">
        <v>741</v>
      </c>
      <c r="D1094" s="14">
        <v>100</v>
      </c>
      <c r="E1094" s="14" t="s">
        <v>40</v>
      </c>
    </row>
    <row r="1095" spans="1:5" x14ac:dyDescent="0.2">
      <c r="A1095" s="14">
        <v>95938</v>
      </c>
      <c r="B1095" s="14" t="s">
        <v>20</v>
      </c>
      <c r="C1095" s="14">
        <v>2700</v>
      </c>
      <c r="D1095" s="14">
        <v>100</v>
      </c>
      <c r="E1095" s="14" t="s">
        <v>40</v>
      </c>
    </row>
    <row r="1096" spans="1:5" x14ac:dyDescent="0.2">
      <c r="A1096" s="14">
        <v>95939</v>
      </c>
      <c r="B1096" s="14" t="s">
        <v>20</v>
      </c>
      <c r="C1096" s="14">
        <v>227</v>
      </c>
      <c r="D1096" s="14">
        <v>97.4</v>
      </c>
      <c r="E1096" s="14" t="s">
        <v>39</v>
      </c>
    </row>
    <row r="1097" spans="1:5" x14ac:dyDescent="0.2">
      <c r="A1097" s="14">
        <v>95939</v>
      </c>
      <c r="B1097" s="14" t="s">
        <v>25</v>
      </c>
      <c r="C1097" s="14">
        <v>6</v>
      </c>
      <c r="D1097" s="14">
        <v>2.6</v>
      </c>
      <c r="E1097" s="14" t="s">
        <v>39</v>
      </c>
    </row>
    <row r="1098" spans="1:5" x14ac:dyDescent="0.2">
      <c r="A1098" s="14">
        <v>95940</v>
      </c>
      <c r="B1098" s="14" t="s">
        <v>17</v>
      </c>
      <c r="C1098" s="14">
        <v>10</v>
      </c>
      <c r="D1098" s="14">
        <v>90.9</v>
      </c>
      <c r="E1098" s="14" t="s">
        <v>39</v>
      </c>
    </row>
    <row r="1099" spans="1:5" x14ac:dyDescent="0.2">
      <c r="A1099" s="14">
        <v>95940</v>
      </c>
      <c r="B1099" s="14" t="s">
        <v>25</v>
      </c>
      <c r="C1099" s="14">
        <v>1</v>
      </c>
      <c r="D1099" s="14">
        <v>9.1</v>
      </c>
      <c r="E1099" s="14" t="s">
        <v>39</v>
      </c>
    </row>
    <row r="1100" spans="1:5" x14ac:dyDescent="0.2">
      <c r="A1100" s="14">
        <v>95941</v>
      </c>
      <c r="B1100" s="14" t="s">
        <v>17</v>
      </c>
      <c r="C1100" s="14">
        <v>259</v>
      </c>
      <c r="D1100" s="14">
        <v>95.2</v>
      </c>
      <c r="E1100" s="14" t="s">
        <v>39</v>
      </c>
    </row>
    <row r="1101" spans="1:5" x14ac:dyDescent="0.2">
      <c r="A1101" s="14">
        <v>95941</v>
      </c>
      <c r="B1101" s="14" t="s">
        <v>25</v>
      </c>
      <c r="C1101" s="14">
        <v>13</v>
      </c>
      <c r="D1101" s="14">
        <v>4.8</v>
      </c>
      <c r="E1101" s="14" t="s">
        <v>39</v>
      </c>
    </row>
    <row r="1102" spans="1:5" x14ac:dyDescent="0.2">
      <c r="A1102" s="14">
        <v>95942</v>
      </c>
      <c r="B1102" s="14" t="s">
        <v>17</v>
      </c>
      <c r="C1102" s="14">
        <v>777</v>
      </c>
      <c r="D1102" s="14">
        <v>73.400000000000006</v>
      </c>
      <c r="E1102" s="14" t="s">
        <v>39</v>
      </c>
    </row>
    <row r="1103" spans="1:5" x14ac:dyDescent="0.2">
      <c r="A1103" s="14">
        <v>95942</v>
      </c>
      <c r="B1103" s="14" t="s">
        <v>25</v>
      </c>
      <c r="C1103" s="14">
        <v>215</v>
      </c>
      <c r="D1103" s="14">
        <v>20.3</v>
      </c>
      <c r="E1103" s="14" t="s">
        <v>39</v>
      </c>
    </row>
    <row r="1104" spans="1:5" x14ac:dyDescent="0.2">
      <c r="A1104" s="14">
        <v>95942</v>
      </c>
      <c r="B1104" s="14" t="s">
        <v>26</v>
      </c>
      <c r="C1104" s="14">
        <v>67</v>
      </c>
      <c r="D1104" s="14">
        <v>6.3</v>
      </c>
      <c r="E1104" s="14" t="s">
        <v>39</v>
      </c>
    </row>
    <row r="1105" spans="1:5" x14ac:dyDescent="0.2">
      <c r="A1105" s="14">
        <v>95943</v>
      </c>
      <c r="B1105" s="14" t="s">
        <v>20</v>
      </c>
      <c r="C1105" s="14">
        <v>429</v>
      </c>
      <c r="D1105" s="14">
        <v>100</v>
      </c>
      <c r="E1105" s="14" t="s">
        <v>40</v>
      </c>
    </row>
    <row r="1106" spans="1:5" x14ac:dyDescent="0.2">
      <c r="A1106" s="14">
        <v>95944</v>
      </c>
      <c r="B1106" s="14" t="s">
        <v>25</v>
      </c>
      <c r="C1106" s="14">
        <v>52</v>
      </c>
      <c r="D1106" s="14">
        <v>100</v>
      </c>
      <c r="E1106" s="14" t="s">
        <v>40</v>
      </c>
    </row>
    <row r="1107" spans="1:5" x14ac:dyDescent="0.2">
      <c r="A1107" s="14">
        <v>95945</v>
      </c>
      <c r="B1107" s="14" t="s">
        <v>17</v>
      </c>
      <c r="C1107" s="14">
        <v>17756</v>
      </c>
      <c r="D1107" s="14">
        <v>100</v>
      </c>
      <c r="E1107" s="14" t="s">
        <v>39</v>
      </c>
    </row>
    <row r="1108" spans="1:5" x14ac:dyDescent="0.2">
      <c r="A1108" s="14">
        <v>95945</v>
      </c>
      <c r="B1108" s="14" t="s">
        <v>25</v>
      </c>
      <c r="C1108" s="14">
        <v>4</v>
      </c>
      <c r="D1108" s="14">
        <v>0</v>
      </c>
      <c r="E1108" s="14" t="s">
        <v>39</v>
      </c>
    </row>
    <row r="1109" spans="1:5" x14ac:dyDescent="0.2">
      <c r="A1109" s="14">
        <v>95946</v>
      </c>
      <c r="B1109" s="14" t="s">
        <v>17</v>
      </c>
      <c r="C1109" s="14">
        <v>4747</v>
      </c>
      <c r="D1109" s="14">
        <v>95.1</v>
      </c>
      <c r="E1109" s="14" t="s">
        <v>39</v>
      </c>
    </row>
    <row r="1110" spans="1:5" x14ac:dyDescent="0.2">
      <c r="A1110" s="14">
        <v>95946</v>
      </c>
      <c r="B1110" s="14" t="s">
        <v>20</v>
      </c>
      <c r="C1110" s="14">
        <v>246</v>
      </c>
      <c r="D1110" s="14">
        <v>4.9000000000000004</v>
      </c>
      <c r="E1110" s="14" t="s">
        <v>39</v>
      </c>
    </row>
    <row r="1111" spans="1:5" x14ac:dyDescent="0.2">
      <c r="A1111" s="14">
        <v>95947</v>
      </c>
      <c r="B1111" s="14" t="s">
        <v>25</v>
      </c>
      <c r="C1111" s="14">
        <v>1176</v>
      </c>
      <c r="D1111" s="14">
        <v>100</v>
      </c>
      <c r="E1111" s="14" t="s">
        <v>40</v>
      </c>
    </row>
    <row r="1112" spans="1:5" x14ac:dyDescent="0.2">
      <c r="A1112" s="14">
        <v>95948</v>
      </c>
      <c r="B1112" s="14" t="s">
        <v>20</v>
      </c>
      <c r="C1112" s="14">
        <v>5285</v>
      </c>
      <c r="D1112" s="14">
        <v>100</v>
      </c>
      <c r="E1112" s="14" t="s">
        <v>40</v>
      </c>
    </row>
    <row r="1113" spans="1:5" x14ac:dyDescent="0.2">
      <c r="A1113" s="14">
        <v>95949</v>
      </c>
      <c r="B1113" s="14" t="s">
        <v>17</v>
      </c>
      <c r="C1113" s="14">
        <v>8638</v>
      </c>
      <c r="D1113" s="14">
        <v>99.4</v>
      </c>
      <c r="E1113" s="14" t="s">
        <v>39</v>
      </c>
    </row>
    <row r="1114" spans="1:5" x14ac:dyDescent="0.2">
      <c r="A1114" s="14">
        <v>95949</v>
      </c>
      <c r="B1114" s="14" t="s">
        <v>20</v>
      </c>
      <c r="C1114" s="14">
        <v>56</v>
      </c>
      <c r="D1114" s="14">
        <v>0.6</v>
      </c>
      <c r="E1114" s="14" t="s">
        <v>39</v>
      </c>
    </row>
    <row r="1115" spans="1:5" x14ac:dyDescent="0.2">
      <c r="A1115" s="14">
        <v>95950</v>
      </c>
      <c r="B1115" s="14" t="s">
        <v>20</v>
      </c>
      <c r="C1115" s="14">
        <v>254</v>
      </c>
      <c r="D1115" s="14">
        <v>100</v>
      </c>
      <c r="E1115" s="14" t="s">
        <v>40</v>
      </c>
    </row>
    <row r="1116" spans="1:5" x14ac:dyDescent="0.2">
      <c r="A1116" s="14">
        <v>95951</v>
      </c>
      <c r="B1116" s="14" t="s">
        <v>20</v>
      </c>
      <c r="C1116" s="14">
        <v>1434</v>
      </c>
      <c r="D1116" s="14">
        <v>100</v>
      </c>
      <c r="E1116" s="14" t="s">
        <v>40</v>
      </c>
    </row>
    <row r="1117" spans="1:5" x14ac:dyDescent="0.2">
      <c r="A1117" s="14">
        <v>95953</v>
      </c>
      <c r="B1117" s="14" t="s">
        <v>20</v>
      </c>
      <c r="C1117" s="14">
        <v>6418</v>
      </c>
      <c r="D1117" s="14">
        <v>100</v>
      </c>
      <c r="E1117" s="14" t="s">
        <v>40</v>
      </c>
    </row>
    <row r="1118" spans="1:5" x14ac:dyDescent="0.2">
      <c r="A1118" s="14">
        <v>95954</v>
      </c>
      <c r="B1118" s="14" t="s">
        <v>17</v>
      </c>
      <c r="C1118" s="14">
        <v>5418</v>
      </c>
      <c r="D1118" s="14">
        <v>100</v>
      </c>
      <c r="E1118" s="14" t="s">
        <v>40</v>
      </c>
    </row>
    <row r="1119" spans="1:5" x14ac:dyDescent="0.2">
      <c r="A1119" s="14">
        <v>95955</v>
      </c>
      <c r="B1119" s="14" t="s">
        <v>20</v>
      </c>
      <c r="C1119" s="14">
        <v>867</v>
      </c>
      <c r="D1119" s="14">
        <v>100</v>
      </c>
      <c r="E1119" s="14" t="s">
        <v>40</v>
      </c>
    </row>
    <row r="1120" spans="1:5" x14ac:dyDescent="0.2">
      <c r="A1120" s="14">
        <v>95956</v>
      </c>
      <c r="B1120" s="14" t="s">
        <v>25</v>
      </c>
      <c r="C1120" s="14">
        <v>288</v>
      </c>
      <c r="D1120" s="14">
        <v>100</v>
      </c>
      <c r="E1120" s="14" t="s">
        <v>40</v>
      </c>
    </row>
    <row r="1121" spans="1:5" x14ac:dyDescent="0.2">
      <c r="A1121" s="14">
        <v>95957</v>
      </c>
      <c r="B1121" s="14" t="s">
        <v>20</v>
      </c>
      <c r="C1121" s="14">
        <v>460</v>
      </c>
      <c r="D1121" s="14">
        <v>100</v>
      </c>
      <c r="E1121" s="14" t="s">
        <v>40</v>
      </c>
    </row>
    <row r="1122" spans="1:5" x14ac:dyDescent="0.2">
      <c r="A1122" s="14">
        <v>95958</v>
      </c>
      <c r="B1122" s="14" t="s">
        <v>20</v>
      </c>
      <c r="C1122" s="14">
        <v>52</v>
      </c>
      <c r="D1122" s="14">
        <v>100</v>
      </c>
      <c r="E1122" s="14" t="s">
        <v>40</v>
      </c>
    </row>
    <row r="1123" spans="1:5" x14ac:dyDescent="0.2">
      <c r="A1123" s="14">
        <v>95959</v>
      </c>
      <c r="B1123" s="14" t="s">
        <v>17</v>
      </c>
      <c r="C1123" s="14">
        <v>8059</v>
      </c>
      <c r="D1123" s="14">
        <v>72.099999999999994</v>
      </c>
      <c r="E1123" s="14" t="s">
        <v>39</v>
      </c>
    </row>
    <row r="1124" spans="1:5" x14ac:dyDescent="0.2">
      <c r="A1124" s="14">
        <v>95959</v>
      </c>
      <c r="B1124" s="14" t="s">
        <v>25</v>
      </c>
      <c r="C1124" s="14">
        <v>3119</v>
      </c>
      <c r="D1124" s="14">
        <v>27.9</v>
      </c>
      <c r="E1124" s="14" t="s">
        <v>39</v>
      </c>
    </row>
    <row r="1125" spans="1:5" x14ac:dyDescent="0.2">
      <c r="A1125" s="14">
        <v>95960</v>
      </c>
      <c r="B1125" s="14" t="s">
        <v>17</v>
      </c>
      <c r="C1125" s="14">
        <v>274</v>
      </c>
      <c r="D1125" s="14">
        <v>79.900000000000006</v>
      </c>
      <c r="E1125" s="14" t="s">
        <v>39</v>
      </c>
    </row>
    <row r="1126" spans="1:5" x14ac:dyDescent="0.2">
      <c r="A1126" s="14">
        <v>95960</v>
      </c>
      <c r="B1126" s="14" t="s">
        <v>25</v>
      </c>
      <c r="C1126" s="14">
        <v>69</v>
      </c>
      <c r="D1126" s="14">
        <v>20.100000000000001</v>
      </c>
      <c r="E1126" s="14" t="s">
        <v>39</v>
      </c>
    </row>
    <row r="1127" spans="1:5" x14ac:dyDescent="0.2">
      <c r="A1127" s="14">
        <v>95961</v>
      </c>
      <c r="B1127" s="14" t="s">
        <v>20</v>
      </c>
      <c r="C1127" s="14">
        <v>15474</v>
      </c>
      <c r="D1127" s="14">
        <v>100</v>
      </c>
      <c r="E1127" s="14" t="s">
        <v>40</v>
      </c>
    </row>
    <row r="1128" spans="1:5" x14ac:dyDescent="0.2">
      <c r="A1128" s="14">
        <v>95962</v>
      </c>
      <c r="B1128" s="14" t="s">
        <v>17</v>
      </c>
      <c r="C1128" s="14">
        <v>675</v>
      </c>
      <c r="D1128" s="14">
        <v>99.9</v>
      </c>
      <c r="E1128" s="14" t="s">
        <v>39</v>
      </c>
    </row>
    <row r="1129" spans="1:5" x14ac:dyDescent="0.2">
      <c r="A1129" s="14">
        <v>95962</v>
      </c>
      <c r="B1129" s="14" t="s">
        <v>20</v>
      </c>
      <c r="C1129" s="14">
        <v>1</v>
      </c>
      <c r="D1129" s="14">
        <v>0.1</v>
      </c>
      <c r="E1129" s="14" t="s">
        <v>39</v>
      </c>
    </row>
    <row r="1130" spans="1:5" x14ac:dyDescent="0.2">
      <c r="A1130" s="14">
        <v>95963</v>
      </c>
      <c r="B1130" s="14" t="s">
        <v>19</v>
      </c>
      <c r="C1130" s="14">
        <v>116</v>
      </c>
      <c r="D1130" s="14">
        <v>1.3</v>
      </c>
      <c r="E1130" s="14" t="s">
        <v>39</v>
      </c>
    </row>
    <row r="1131" spans="1:5" x14ac:dyDescent="0.2">
      <c r="A1131" s="14">
        <v>95963</v>
      </c>
      <c r="B1131" s="14" t="s">
        <v>20</v>
      </c>
      <c r="C1131" s="14">
        <v>8989</v>
      </c>
      <c r="D1131" s="14">
        <v>98.7</v>
      </c>
      <c r="E1131" s="14" t="s">
        <v>39</v>
      </c>
    </row>
    <row r="1132" spans="1:5" x14ac:dyDescent="0.2">
      <c r="A1132" s="14">
        <v>95965</v>
      </c>
      <c r="B1132" s="14" t="s">
        <v>17</v>
      </c>
      <c r="C1132" s="14">
        <v>577</v>
      </c>
      <c r="D1132" s="14">
        <v>4.8</v>
      </c>
      <c r="E1132" s="14" t="s">
        <v>39</v>
      </c>
    </row>
    <row r="1133" spans="1:5" x14ac:dyDescent="0.2">
      <c r="A1133" s="14">
        <v>95965</v>
      </c>
      <c r="B1133" s="14" t="s">
        <v>20</v>
      </c>
      <c r="C1133" s="14">
        <v>11498</v>
      </c>
      <c r="D1133" s="14">
        <v>95.2</v>
      </c>
      <c r="E1133" s="14" t="s">
        <v>39</v>
      </c>
    </row>
    <row r="1134" spans="1:5" x14ac:dyDescent="0.2">
      <c r="A1134" s="14">
        <v>95966</v>
      </c>
      <c r="B1134" s="14" t="s">
        <v>17</v>
      </c>
      <c r="C1134" s="14">
        <v>676</v>
      </c>
      <c r="D1134" s="14">
        <v>3.8</v>
      </c>
      <c r="E1134" s="14" t="s">
        <v>39</v>
      </c>
    </row>
    <row r="1135" spans="1:5" x14ac:dyDescent="0.2">
      <c r="A1135" s="14">
        <v>95966</v>
      </c>
      <c r="B1135" s="14" t="s">
        <v>20</v>
      </c>
      <c r="C1135" s="14">
        <v>17341</v>
      </c>
      <c r="D1135" s="14">
        <v>96.2</v>
      </c>
      <c r="E1135" s="14" t="s">
        <v>39</v>
      </c>
    </row>
    <row r="1136" spans="1:5" x14ac:dyDescent="0.2">
      <c r="A1136" s="14">
        <v>95966</v>
      </c>
      <c r="B1136" s="14" t="s">
        <v>25</v>
      </c>
      <c r="C1136" s="14">
        <v>1</v>
      </c>
      <c r="D1136" s="14">
        <v>0</v>
      </c>
      <c r="E1136" s="14" t="s">
        <v>39</v>
      </c>
    </row>
    <row r="1137" spans="1:5" x14ac:dyDescent="0.2">
      <c r="A1137" s="14">
        <v>95967</v>
      </c>
      <c r="B1137" s="14" t="s">
        <v>17</v>
      </c>
      <c r="C1137" s="14">
        <v>2</v>
      </c>
      <c r="D1137" s="14">
        <v>100</v>
      </c>
      <c r="E1137" s="14" t="s">
        <v>40</v>
      </c>
    </row>
    <row r="1138" spans="1:5" x14ac:dyDescent="0.2">
      <c r="A1138" s="14">
        <v>95968</v>
      </c>
      <c r="B1138" s="14" t="s">
        <v>20</v>
      </c>
      <c r="C1138" s="14">
        <v>962</v>
      </c>
      <c r="D1138" s="14">
        <v>100</v>
      </c>
      <c r="E1138" s="14" t="s">
        <v>40</v>
      </c>
    </row>
    <row r="1139" spans="1:5" x14ac:dyDescent="0.2">
      <c r="A1139" s="14">
        <v>95969</v>
      </c>
      <c r="B1139" s="14" t="s">
        <v>17</v>
      </c>
      <c r="C1139" s="14">
        <v>22755</v>
      </c>
      <c r="D1139" s="14">
        <v>94.9</v>
      </c>
      <c r="E1139" s="14" t="s">
        <v>39</v>
      </c>
    </row>
    <row r="1140" spans="1:5" x14ac:dyDescent="0.2">
      <c r="A1140" s="14">
        <v>95969</v>
      </c>
      <c r="B1140" s="14" t="s">
        <v>20</v>
      </c>
      <c r="C1140" s="14">
        <v>1234</v>
      </c>
      <c r="D1140" s="14">
        <v>5.0999999999999996</v>
      </c>
      <c r="E1140" s="14" t="s">
        <v>39</v>
      </c>
    </row>
    <row r="1141" spans="1:5" x14ac:dyDescent="0.2">
      <c r="A1141" s="14">
        <v>95970</v>
      </c>
      <c r="B1141" s="14" t="s">
        <v>20</v>
      </c>
      <c r="C1141" s="14">
        <v>393</v>
      </c>
      <c r="D1141" s="14">
        <v>100</v>
      </c>
      <c r="E1141" s="14" t="s">
        <v>40</v>
      </c>
    </row>
    <row r="1142" spans="1:5" x14ac:dyDescent="0.2">
      <c r="A1142" s="14">
        <v>95971</v>
      </c>
      <c r="B1142" s="14" t="s">
        <v>25</v>
      </c>
      <c r="C1142" s="14">
        <v>2264</v>
      </c>
      <c r="D1142" s="14">
        <v>89.8</v>
      </c>
      <c r="E1142" s="14" t="s">
        <v>39</v>
      </c>
    </row>
    <row r="1143" spans="1:5" x14ac:dyDescent="0.2">
      <c r="A1143" s="14">
        <v>95971</v>
      </c>
      <c r="B1143" s="14" t="s">
        <v>26</v>
      </c>
      <c r="C1143" s="14">
        <v>257</v>
      </c>
      <c r="D1143" s="14">
        <v>10.199999999999999</v>
      </c>
      <c r="E1143" s="14" t="s">
        <v>39</v>
      </c>
    </row>
    <row r="1144" spans="1:5" x14ac:dyDescent="0.2">
      <c r="A1144" s="14">
        <v>95972</v>
      </c>
      <c r="B1144" s="14" t="s">
        <v>17</v>
      </c>
      <c r="C1144" s="14">
        <v>41</v>
      </c>
      <c r="D1144" s="14">
        <v>41.8</v>
      </c>
      <c r="E1144" s="14" t="s">
        <v>39</v>
      </c>
    </row>
    <row r="1145" spans="1:5" x14ac:dyDescent="0.2">
      <c r="A1145" s="14">
        <v>95972</v>
      </c>
      <c r="B1145" s="14" t="s">
        <v>20</v>
      </c>
      <c r="C1145" s="14">
        <v>57</v>
      </c>
      <c r="D1145" s="14">
        <v>58.2</v>
      </c>
      <c r="E1145" s="14" t="s">
        <v>39</v>
      </c>
    </row>
    <row r="1146" spans="1:5" x14ac:dyDescent="0.2">
      <c r="A1146" s="14">
        <v>95973</v>
      </c>
      <c r="B1146" s="14" t="s">
        <v>17</v>
      </c>
      <c r="C1146" s="14">
        <v>77</v>
      </c>
      <c r="D1146" s="14">
        <v>0.3</v>
      </c>
      <c r="E1146" s="14" t="s">
        <v>39</v>
      </c>
    </row>
    <row r="1147" spans="1:5" x14ac:dyDescent="0.2">
      <c r="A1147" s="14">
        <v>95973</v>
      </c>
      <c r="B1147" s="14" t="s">
        <v>20</v>
      </c>
      <c r="C1147" s="14">
        <v>23633</v>
      </c>
      <c r="D1147" s="14">
        <v>99.7</v>
      </c>
      <c r="E1147" s="14" t="s">
        <v>39</v>
      </c>
    </row>
    <row r="1148" spans="1:5" x14ac:dyDescent="0.2">
      <c r="A1148" s="14">
        <v>95974</v>
      </c>
      <c r="B1148" s="14" t="s">
        <v>20</v>
      </c>
      <c r="C1148" s="14">
        <v>255</v>
      </c>
      <c r="D1148" s="14">
        <v>100</v>
      </c>
      <c r="E1148" s="14" t="s">
        <v>40</v>
      </c>
    </row>
    <row r="1149" spans="1:5" x14ac:dyDescent="0.2">
      <c r="A1149" s="14">
        <v>95975</v>
      </c>
      <c r="B1149" s="14" t="s">
        <v>17</v>
      </c>
      <c r="C1149" s="14">
        <v>769</v>
      </c>
      <c r="D1149" s="14">
        <v>99.7</v>
      </c>
      <c r="E1149" s="14" t="s">
        <v>39</v>
      </c>
    </row>
    <row r="1150" spans="1:5" x14ac:dyDescent="0.2">
      <c r="A1150" s="14">
        <v>95975</v>
      </c>
      <c r="B1150" s="14" t="s">
        <v>20</v>
      </c>
      <c r="C1150" s="14">
        <v>2</v>
      </c>
      <c r="D1150" s="14">
        <v>0.3</v>
      </c>
      <c r="E1150" s="14" t="s">
        <v>39</v>
      </c>
    </row>
    <row r="1151" spans="1:5" x14ac:dyDescent="0.2">
      <c r="A1151" s="14">
        <v>95977</v>
      </c>
      <c r="B1151" s="14" t="s">
        <v>17</v>
      </c>
      <c r="C1151" s="14">
        <v>389</v>
      </c>
      <c r="D1151" s="14">
        <v>56.2</v>
      </c>
      <c r="E1151" s="14" t="s">
        <v>39</v>
      </c>
    </row>
    <row r="1152" spans="1:5" x14ac:dyDescent="0.2">
      <c r="A1152" s="14">
        <v>95977</v>
      </c>
      <c r="B1152" s="14" t="s">
        <v>20</v>
      </c>
      <c r="C1152" s="14">
        <v>303</v>
      </c>
      <c r="D1152" s="14">
        <v>43.8</v>
      </c>
      <c r="E1152" s="14" t="s">
        <v>39</v>
      </c>
    </row>
    <row r="1153" spans="1:5" x14ac:dyDescent="0.2">
      <c r="A1153" s="14">
        <v>95978</v>
      </c>
      <c r="B1153" s="14" t="s">
        <v>25</v>
      </c>
      <c r="C1153" s="14">
        <v>146</v>
      </c>
      <c r="D1153" s="14">
        <v>100</v>
      </c>
      <c r="E1153" s="14" t="s">
        <v>40</v>
      </c>
    </row>
    <row r="1154" spans="1:5" x14ac:dyDescent="0.2">
      <c r="A1154" s="14">
        <v>95979</v>
      </c>
      <c r="B1154" s="14" t="s">
        <v>20</v>
      </c>
      <c r="C1154" s="14">
        <v>440</v>
      </c>
      <c r="D1154" s="14">
        <v>100</v>
      </c>
      <c r="E1154" s="14" t="s">
        <v>40</v>
      </c>
    </row>
    <row r="1155" spans="1:5" x14ac:dyDescent="0.2">
      <c r="A1155" s="14">
        <v>95980</v>
      </c>
      <c r="B1155" s="14" t="s">
        <v>25</v>
      </c>
      <c r="C1155" s="14">
        <v>30</v>
      </c>
      <c r="D1155" s="14">
        <v>100</v>
      </c>
      <c r="E1155" s="14" t="s">
        <v>40</v>
      </c>
    </row>
    <row r="1156" spans="1:5" x14ac:dyDescent="0.2">
      <c r="A1156" s="14">
        <v>95981</v>
      </c>
      <c r="B1156" s="14" t="s">
        <v>17</v>
      </c>
      <c r="C1156" s="14">
        <v>65</v>
      </c>
      <c r="D1156" s="14">
        <v>17.7</v>
      </c>
      <c r="E1156" s="14" t="s">
        <v>39</v>
      </c>
    </row>
    <row r="1157" spans="1:5" x14ac:dyDescent="0.2">
      <c r="A1157" s="14">
        <v>95981</v>
      </c>
      <c r="B1157" s="14" t="s">
        <v>26</v>
      </c>
      <c r="C1157" s="14">
        <v>302</v>
      </c>
      <c r="D1157" s="14">
        <v>82.3</v>
      </c>
      <c r="E1157" s="14" t="s">
        <v>39</v>
      </c>
    </row>
    <row r="1158" spans="1:5" x14ac:dyDescent="0.2">
      <c r="A1158" s="14">
        <v>95982</v>
      </c>
      <c r="B1158" s="14" t="s">
        <v>20</v>
      </c>
      <c r="C1158" s="14">
        <v>2328</v>
      </c>
      <c r="D1158" s="14">
        <v>100</v>
      </c>
      <c r="E1158" s="14" t="s">
        <v>40</v>
      </c>
    </row>
    <row r="1159" spans="1:5" x14ac:dyDescent="0.2">
      <c r="A1159" s="14">
        <v>95983</v>
      </c>
      <c r="B1159" s="14" t="s">
        <v>25</v>
      </c>
      <c r="C1159" s="14">
        <v>327</v>
      </c>
      <c r="D1159" s="14">
        <v>100</v>
      </c>
      <c r="E1159" s="14" t="s">
        <v>40</v>
      </c>
    </row>
    <row r="1160" spans="1:5" x14ac:dyDescent="0.2">
      <c r="A1160" s="14">
        <v>95984</v>
      </c>
      <c r="B1160" s="14" t="s">
        <v>25</v>
      </c>
      <c r="C1160" s="14">
        <v>94</v>
      </c>
      <c r="D1160" s="14">
        <v>100</v>
      </c>
      <c r="E1160" s="14" t="s">
        <v>40</v>
      </c>
    </row>
    <row r="1161" spans="1:5" x14ac:dyDescent="0.2">
      <c r="A1161" s="14">
        <v>95986</v>
      </c>
      <c r="B1161" s="14" t="s">
        <v>17</v>
      </c>
      <c r="C1161" s="14">
        <v>116</v>
      </c>
      <c r="D1161" s="14">
        <v>100</v>
      </c>
      <c r="E1161" s="14" t="s">
        <v>40</v>
      </c>
    </row>
    <row r="1162" spans="1:5" x14ac:dyDescent="0.2">
      <c r="A1162" s="14">
        <v>95987</v>
      </c>
      <c r="B1162" s="14" t="s">
        <v>20</v>
      </c>
      <c r="C1162" s="14">
        <v>3392</v>
      </c>
      <c r="D1162" s="14">
        <v>100</v>
      </c>
      <c r="E1162" s="14" t="s">
        <v>40</v>
      </c>
    </row>
    <row r="1163" spans="1:5" x14ac:dyDescent="0.2">
      <c r="A1163" s="14">
        <v>95988</v>
      </c>
      <c r="B1163" s="14" t="s">
        <v>20</v>
      </c>
      <c r="C1163" s="14">
        <v>6407</v>
      </c>
      <c r="D1163" s="14">
        <v>100</v>
      </c>
      <c r="E1163" s="14" t="s">
        <v>40</v>
      </c>
    </row>
    <row r="1164" spans="1:5" x14ac:dyDescent="0.2">
      <c r="A1164" s="14">
        <v>95991</v>
      </c>
      <c r="B1164" s="14" t="s">
        <v>20</v>
      </c>
      <c r="C1164" s="14">
        <v>28347</v>
      </c>
      <c r="D1164" s="14">
        <v>100</v>
      </c>
      <c r="E1164" s="14" t="s">
        <v>40</v>
      </c>
    </row>
    <row r="1165" spans="1:5" x14ac:dyDescent="0.2">
      <c r="A1165" s="14">
        <v>95993</v>
      </c>
      <c r="B1165" s="14" t="s">
        <v>20</v>
      </c>
      <c r="C1165" s="14">
        <v>23785</v>
      </c>
      <c r="D1165" s="14">
        <v>100</v>
      </c>
      <c r="E1165" s="14" t="s">
        <v>40</v>
      </c>
    </row>
    <row r="1166" spans="1:5" x14ac:dyDescent="0.2">
      <c r="A1166" s="14">
        <v>96001</v>
      </c>
      <c r="B1166" s="14" t="s">
        <v>19</v>
      </c>
      <c r="C1166" s="14">
        <v>10485</v>
      </c>
      <c r="D1166" s="14">
        <v>100</v>
      </c>
      <c r="E1166" s="14" t="s">
        <v>40</v>
      </c>
    </row>
    <row r="1167" spans="1:5" x14ac:dyDescent="0.2">
      <c r="A1167" s="14">
        <v>96002</v>
      </c>
      <c r="B1167" s="14" t="s">
        <v>19</v>
      </c>
      <c r="C1167" s="14">
        <v>11604</v>
      </c>
      <c r="D1167" s="14">
        <v>100</v>
      </c>
      <c r="E1167" s="14" t="s">
        <v>40</v>
      </c>
    </row>
    <row r="1168" spans="1:5" x14ac:dyDescent="0.2">
      <c r="A1168" s="14">
        <v>96003</v>
      </c>
      <c r="B1168" s="14" t="s">
        <v>19</v>
      </c>
      <c r="C1168" s="14">
        <v>16147</v>
      </c>
      <c r="D1168" s="14">
        <v>100</v>
      </c>
      <c r="E1168" s="14" t="s">
        <v>40</v>
      </c>
    </row>
    <row r="1169" spans="1:5" x14ac:dyDescent="0.2">
      <c r="A1169" s="14">
        <v>96007</v>
      </c>
      <c r="B1169" s="14" t="s">
        <v>19</v>
      </c>
      <c r="C1169" s="14">
        <v>14181</v>
      </c>
      <c r="D1169" s="14">
        <v>100</v>
      </c>
      <c r="E1169" s="14" t="s">
        <v>40</v>
      </c>
    </row>
    <row r="1170" spans="1:5" x14ac:dyDescent="0.2">
      <c r="A1170" s="14">
        <v>96008</v>
      </c>
      <c r="B1170" s="14" t="s">
        <v>19</v>
      </c>
      <c r="C1170" s="14">
        <v>361</v>
      </c>
      <c r="D1170" s="14">
        <v>100</v>
      </c>
      <c r="E1170" s="14" t="s">
        <v>40</v>
      </c>
    </row>
    <row r="1171" spans="1:5" x14ac:dyDescent="0.2">
      <c r="A1171" s="14">
        <v>96009</v>
      </c>
      <c r="B1171" s="14" t="s">
        <v>25</v>
      </c>
      <c r="C1171" s="14">
        <v>158</v>
      </c>
      <c r="D1171" s="14">
        <v>100</v>
      </c>
      <c r="E1171" s="14" t="s">
        <v>40</v>
      </c>
    </row>
    <row r="1172" spans="1:5" x14ac:dyDescent="0.2">
      <c r="A1172" s="14">
        <v>96010</v>
      </c>
      <c r="B1172" s="14" t="s">
        <v>25</v>
      </c>
      <c r="C1172" s="14">
        <v>6</v>
      </c>
      <c r="D1172" s="14">
        <v>100</v>
      </c>
      <c r="E1172" s="14" t="s">
        <v>40</v>
      </c>
    </row>
    <row r="1173" spans="1:5" x14ac:dyDescent="0.2">
      <c r="A1173" s="14">
        <v>96011</v>
      </c>
      <c r="B1173" s="14" t="s">
        <v>19</v>
      </c>
      <c r="C1173" s="14">
        <v>1</v>
      </c>
      <c r="D1173" s="14">
        <v>0.7</v>
      </c>
      <c r="E1173" s="14" t="s">
        <v>39</v>
      </c>
    </row>
    <row r="1174" spans="1:5" x14ac:dyDescent="0.2">
      <c r="A1174" s="14">
        <v>96011</v>
      </c>
      <c r="B1174" s="14" t="s">
        <v>25</v>
      </c>
      <c r="C1174" s="14">
        <v>145</v>
      </c>
      <c r="D1174" s="14">
        <v>99.3</v>
      </c>
      <c r="E1174" s="14" t="s">
        <v>39</v>
      </c>
    </row>
    <row r="1175" spans="1:5" x14ac:dyDescent="0.2">
      <c r="A1175" s="14">
        <v>96013</v>
      </c>
      <c r="B1175" s="14" t="s">
        <v>25</v>
      </c>
      <c r="C1175" s="14">
        <v>3576</v>
      </c>
      <c r="D1175" s="14">
        <v>100</v>
      </c>
      <c r="E1175" s="14" t="s">
        <v>40</v>
      </c>
    </row>
    <row r="1176" spans="1:5" x14ac:dyDescent="0.2">
      <c r="A1176" s="14">
        <v>96016</v>
      </c>
      <c r="B1176" s="14" t="s">
        <v>25</v>
      </c>
      <c r="C1176" s="14">
        <v>252</v>
      </c>
      <c r="D1176" s="14">
        <v>100</v>
      </c>
      <c r="E1176" s="14" t="s">
        <v>40</v>
      </c>
    </row>
    <row r="1177" spans="1:5" x14ac:dyDescent="0.2">
      <c r="A1177" s="14">
        <v>96019</v>
      </c>
      <c r="B1177" s="14" t="s">
        <v>19</v>
      </c>
      <c r="C1177" s="14">
        <v>2944</v>
      </c>
      <c r="D1177" s="14">
        <v>100</v>
      </c>
      <c r="E1177" s="14" t="s">
        <v>40</v>
      </c>
    </row>
    <row r="1178" spans="1:5" x14ac:dyDescent="0.2">
      <c r="A1178" s="14">
        <v>96020</v>
      </c>
      <c r="B1178" s="14" t="s">
        <v>25</v>
      </c>
      <c r="C1178" s="14">
        <v>1721</v>
      </c>
      <c r="D1178" s="14">
        <v>100</v>
      </c>
      <c r="E1178" s="14" t="s">
        <v>40</v>
      </c>
    </row>
    <row r="1179" spans="1:5" x14ac:dyDescent="0.2">
      <c r="A1179" s="14">
        <v>96021</v>
      </c>
      <c r="B1179" s="14" t="s">
        <v>19</v>
      </c>
      <c r="C1179" s="14">
        <v>9144</v>
      </c>
      <c r="D1179" s="14">
        <v>100</v>
      </c>
      <c r="E1179" s="14" t="s">
        <v>40</v>
      </c>
    </row>
    <row r="1180" spans="1:5" x14ac:dyDescent="0.2">
      <c r="A1180" s="14">
        <v>96022</v>
      </c>
      <c r="B1180" s="14" t="s">
        <v>19</v>
      </c>
      <c r="C1180" s="14">
        <v>7744</v>
      </c>
      <c r="D1180" s="14">
        <v>100</v>
      </c>
      <c r="E1180" s="14" t="s">
        <v>40</v>
      </c>
    </row>
    <row r="1181" spans="1:5" x14ac:dyDescent="0.2">
      <c r="A1181" s="14">
        <v>96028</v>
      </c>
      <c r="B1181" s="14" t="s">
        <v>25</v>
      </c>
      <c r="C1181" s="14">
        <v>1177</v>
      </c>
      <c r="D1181" s="14">
        <v>100</v>
      </c>
      <c r="E1181" s="14" t="s">
        <v>40</v>
      </c>
    </row>
    <row r="1182" spans="1:5" x14ac:dyDescent="0.2">
      <c r="A1182" s="14">
        <v>96029</v>
      </c>
      <c r="B1182" s="14" t="s">
        <v>19</v>
      </c>
      <c r="C1182" s="14">
        <v>85</v>
      </c>
      <c r="D1182" s="14">
        <v>100</v>
      </c>
      <c r="E1182" s="14" t="s">
        <v>40</v>
      </c>
    </row>
    <row r="1183" spans="1:5" x14ac:dyDescent="0.2">
      <c r="A1183" s="14">
        <v>96033</v>
      </c>
      <c r="B1183" s="14" t="s">
        <v>19</v>
      </c>
      <c r="C1183" s="14">
        <v>236</v>
      </c>
      <c r="D1183" s="14">
        <v>100</v>
      </c>
      <c r="E1183" s="14" t="s">
        <v>40</v>
      </c>
    </row>
    <row r="1184" spans="1:5" x14ac:dyDescent="0.2">
      <c r="A1184" s="14">
        <v>96035</v>
      </c>
      <c r="B1184" s="14" t="s">
        <v>19</v>
      </c>
      <c r="C1184" s="14">
        <v>1618</v>
      </c>
      <c r="D1184" s="14">
        <v>100</v>
      </c>
      <c r="E1184" s="14" t="s">
        <v>40</v>
      </c>
    </row>
    <row r="1185" spans="1:5" x14ac:dyDescent="0.2">
      <c r="A1185" s="14">
        <v>96040</v>
      </c>
      <c r="B1185" s="14" t="s">
        <v>25</v>
      </c>
      <c r="C1185" s="14">
        <v>207</v>
      </c>
      <c r="D1185" s="14">
        <v>100</v>
      </c>
      <c r="E1185" s="14" t="s">
        <v>40</v>
      </c>
    </row>
    <row r="1186" spans="1:5" x14ac:dyDescent="0.2">
      <c r="A1186" s="14">
        <v>96041</v>
      </c>
      <c r="B1186" s="14" t="s">
        <v>25</v>
      </c>
      <c r="C1186" s="14">
        <v>3</v>
      </c>
      <c r="D1186" s="14">
        <v>100</v>
      </c>
      <c r="E1186" s="14" t="s">
        <v>40</v>
      </c>
    </row>
    <row r="1187" spans="1:5" x14ac:dyDescent="0.2">
      <c r="A1187" s="14">
        <v>96047</v>
      </c>
      <c r="B1187" s="14" t="s">
        <v>19</v>
      </c>
      <c r="C1187" s="14">
        <v>331</v>
      </c>
      <c r="D1187" s="14">
        <v>100</v>
      </c>
      <c r="E1187" s="14" t="s">
        <v>40</v>
      </c>
    </row>
    <row r="1188" spans="1:5" x14ac:dyDescent="0.2">
      <c r="A1188" s="14">
        <v>96051</v>
      </c>
      <c r="B1188" s="14" t="s">
        <v>19</v>
      </c>
      <c r="C1188" s="14">
        <v>774</v>
      </c>
      <c r="D1188" s="14">
        <v>99.9</v>
      </c>
      <c r="E1188" s="14" t="s">
        <v>39</v>
      </c>
    </row>
    <row r="1189" spans="1:5" x14ac:dyDescent="0.2">
      <c r="A1189" s="14">
        <v>96051</v>
      </c>
      <c r="B1189" s="14" t="s">
        <v>25</v>
      </c>
      <c r="C1189" s="14">
        <v>1</v>
      </c>
      <c r="D1189" s="14">
        <v>0.1</v>
      </c>
      <c r="E1189" s="14" t="s">
        <v>39</v>
      </c>
    </row>
    <row r="1190" spans="1:5" x14ac:dyDescent="0.2">
      <c r="A1190" s="14">
        <v>96055</v>
      </c>
      <c r="B1190" s="14" t="s">
        <v>19</v>
      </c>
      <c r="C1190" s="14">
        <v>1578</v>
      </c>
      <c r="D1190" s="14">
        <v>100</v>
      </c>
      <c r="E1190" s="14" t="s">
        <v>40</v>
      </c>
    </row>
    <row r="1191" spans="1:5" x14ac:dyDescent="0.2">
      <c r="A1191" s="14">
        <v>96056</v>
      </c>
      <c r="B1191" s="14" t="s">
        <v>25</v>
      </c>
      <c r="C1191" s="14">
        <v>878</v>
      </c>
      <c r="D1191" s="14">
        <v>100</v>
      </c>
      <c r="E1191" s="14" t="s">
        <v>40</v>
      </c>
    </row>
    <row r="1192" spans="1:5" x14ac:dyDescent="0.2">
      <c r="A1192" s="14">
        <v>96059</v>
      </c>
      <c r="B1192" s="14" t="s">
        <v>19</v>
      </c>
      <c r="C1192" s="14">
        <v>215</v>
      </c>
      <c r="D1192" s="14">
        <v>64.2</v>
      </c>
      <c r="E1192" s="14" t="s">
        <v>39</v>
      </c>
    </row>
    <row r="1193" spans="1:5" x14ac:dyDescent="0.2">
      <c r="A1193" s="14">
        <v>96059</v>
      </c>
      <c r="B1193" s="14" t="s">
        <v>25</v>
      </c>
      <c r="C1193" s="14">
        <v>120</v>
      </c>
      <c r="D1193" s="14">
        <v>35.799999999999997</v>
      </c>
      <c r="E1193" s="14" t="s">
        <v>39</v>
      </c>
    </row>
    <row r="1194" spans="1:5" x14ac:dyDescent="0.2">
      <c r="A1194" s="14">
        <v>96061</v>
      </c>
      <c r="B1194" s="14" t="s">
        <v>25</v>
      </c>
      <c r="C1194" s="14">
        <v>1</v>
      </c>
      <c r="D1194" s="14">
        <v>0.7</v>
      </c>
      <c r="E1194" s="14" t="s">
        <v>39</v>
      </c>
    </row>
    <row r="1195" spans="1:5" x14ac:dyDescent="0.2">
      <c r="A1195" s="14">
        <v>96061</v>
      </c>
      <c r="B1195" s="14" t="s">
        <v>26</v>
      </c>
      <c r="C1195" s="14">
        <v>152</v>
      </c>
      <c r="D1195" s="14">
        <v>99.3</v>
      </c>
      <c r="E1195" s="14" t="s">
        <v>39</v>
      </c>
    </row>
    <row r="1196" spans="1:5" x14ac:dyDescent="0.2">
      <c r="A1196" s="14">
        <v>96062</v>
      </c>
      <c r="B1196" s="14" t="s">
        <v>19</v>
      </c>
      <c r="C1196" s="14">
        <v>485</v>
      </c>
      <c r="D1196" s="14">
        <v>100</v>
      </c>
      <c r="E1196" s="14" t="s">
        <v>40</v>
      </c>
    </row>
    <row r="1197" spans="1:5" x14ac:dyDescent="0.2">
      <c r="A1197" s="14">
        <v>96063</v>
      </c>
      <c r="B1197" s="14" t="s">
        <v>26</v>
      </c>
      <c r="C1197" s="14">
        <v>325</v>
      </c>
      <c r="D1197" s="14">
        <v>100</v>
      </c>
      <c r="E1197" s="14" t="s">
        <v>40</v>
      </c>
    </row>
    <row r="1198" spans="1:5" x14ac:dyDescent="0.2">
      <c r="A1198" s="14">
        <v>96065</v>
      </c>
      <c r="B1198" s="14" t="s">
        <v>25</v>
      </c>
      <c r="C1198" s="14">
        <v>223</v>
      </c>
      <c r="D1198" s="14">
        <v>100</v>
      </c>
      <c r="E1198" s="14" t="s">
        <v>40</v>
      </c>
    </row>
    <row r="1199" spans="1:5" x14ac:dyDescent="0.2">
      <c r="A1199" s="14">
        <v>96068</v>
      </c>
      <c r="B1199" s="14" t="s">
        <v>25</v>
      </c>
      <c r="C1199" s="14">
        <v>41</v>
      </c>
      <c r="D1199" s="14">
        <v>100</v>
      </c>
      <c r="E1199" s="14" t="s">
        <v>40</v>
      </c>
    </row>
    <row r="1200" spans="1:5" x14ac:dyDescent="0.2">
      <c r="A1200" s="14">
        <v>96069</v>
      </c>
      <c r="B1200" s="14" t="s">
        <v>19</v>
      </c>
      <c r="C1200" s="14">
        <v>267</v>
      </c>
      <c r="D1200" s="14">
        <v>70.599999999999994</v>
      </c>
      <c r="E1200" s="14" t="s">
        <v>39</v>
      </c>
    </row>
    <row r="1201" spans="1:5" x14ac:dyDescent="0.2">
      <c r="A1201" s="14">
        <v>96069</v>
      </c>
      <c r="B1201" s="14" t="s">
        <v>25</v>
      </c>
      <c r="C1201" s="14">
        <v>111</v>
      </c>
      <c r="D1201" s="14">
        <v>29.4</v>
      </c>
      <c r="E1201" s="14" t="s">
        <v>39</v>
      </c>
    </row>
    <row r="1202" spans="1:5" x14ac:dyDescent="0.2">
      <c r="A1202" s="14">
        <v>96071</v>
      </c>
      <c r="B1202" s="14" t="s">
        <v>25</v>
      </c>
      <c r="C1202" s="14">
        <v>96</v>
      </c>
      <c r="D1202" s="14">
        <v>46.4</v>
      </c>
      <c r="E1202" s="14" t="s">
        <v>39</v>
      </c>
    </row>
    <row r="1203" spans="1:5" x14ac:dyDescent="0.2">
      <c r="A1203" s="14">
        <v>96071</v>
      </c>
      <c r="B1203" s="14" t="s">
        <v>26</v>
      </c>
      <c r="C1203" s="14">
        <v>111</v>
      </c>
      <c r="D1203" s="14">
        <v>53.6</v>
      </c>
      <c r="E1203" s="14" t="s">
        <v>39</v>
      </c>
    </row>
    <row r="1204" spans="1:5" x14ac:dyDescent="0.2">
      <c r="A1204" s="14">
        <v>96073</v>
      </c>
      <c r="B1204" s="14" t="s">
        <v>19</v>
      </c>
      <c r="C1204" s="14">
        <v>1718</v>
      </c>
      <c r="D1204" s="14">
        <v>100</v>
      </c>
      <c r="E1204" s="14" t="s">
        <v>40</v>
      </c>
    </row>
    <row r="1205" spans="1:5" x14ac:dyDescent="0.2">
      <c r="A1205" s="14">
        <v>96074</v>
      </c>
      <c r="B1205" s="14" t="s">
        <v>19</v>
      </c>
      <c r="C1205" s="14">
        <v>99</v>
      </c>
      <c r="D1205" s="14">
        <v>100</v>
      </c>
      <c r="E1205" s="14" t="s">
        <v>40</v>
      </c>
    </row>
    <row r="1206" spans="1:5" x14ac:dyDescent="0.2">
      <c r="A1206" s="14">
        <v>96075</v>
      </c>
      <c r="B1206" s="14" t="s">
        <v>19</v>
      </c>
      <c r="C1206" s="14">
        <v>59</v>
      </c>
      <c r="D1206" s="14">
        <v>26.5</v>
      </c>
      <c r="E1206" s="14" t="s">
        <v>39</v>
      </c>
    </row>
    <row r="1207" spans="1:5" x14ac:dyDescent="0.2">
      <c r="A1207" s="14">
        <v>96075</v>
      </c>
      <c r="B1207" s="14" t="s">
        <v>25</v>
      </c>
      <c r="C1207" s="14">
        <v>164</v>
      </c>
      <c r="D1207" s="14">
        <v>73.5</v>
      </c>
      <c r="E1207" s="14" t="s">
        <v>39</v>
      </c>
    </row>
    <row r="1208" spans="1:5" x14ac:dyDescent="0.2">
      <c r="A1208" s="14">
        <v>96076</v>
      </c>
      <c r="B1208" s="14" t="s">
        <v>25</v>
      </c>
      <c r="C1208" s="14">
        <v>125</v>
      </c>
      <c r="D1208" s="14">
        <v>100</v>
      </c>
      <c r="E1208" s="14" t="s">
        <v>40</v>
      </c>
    </row>
    <row r="1209" spans="1:5" x14ac:dyDescent="0.2">
      <c r="A1209" s="14">
        <v>96078</v>
      </c>
      <c r="B1209" s="14" t="s">
        <v>19</v>
      </c>
      <c r="C1209" s="14">
        <v>151</v>
      </c>
      <c r="D1209" s="14">
        <v>100</v>
      </c>
      <c r="E1209" s="14" t="s">
        <v>40</v>
      </c>
    </row>
    <row r="1210" spans="1:5" x14ac:dyDescent="0.2">
      <c r="A1210" s="14">
        <v>96080</v>
      </c>
      <c r="B1210" s="14" t="s">
        <v>19</v>
      </c>
      <c r="C1210" s="14">
        <v>19032</v>
      </c>
      <c r="D1210" s="14">
        <v>100</v>
      </c>
      <c r="E1210" s="14" t="s">
        <v>40</v>
      </c>
    </row>
    <row r="1211" spans="1:5" x14ac:dyDescent="0.2">
      <c r="A1211" s="14">
        <v>96084</v>
      </c>
      <c r="B1211" s="14" t="s">
        <v>19</v>
      </c>
      <c r="C1211" s="14">
        <v>47</v>
      </c>
      <c r="D1211" s="14">
        <v>14.2</v>
      </c>
      <c r="E1211" s="14" t="s">
        <v>39</v>
      </c>
    </row>
    <row r="1212" spans="1:5" x14ac:dyDescent="0.2">
      <c r="A1212" s="14">
        <v>96084</v>
      </c>
      <c r="B1212" s="14" t="s">
        <v>25</v>
      </c>
      <c r="C1212" s="14">
        <v>283</v>
      </c>
      <c r="D1212" s="14">
        <v>85.8</v>
      </c>
      <c r="E1212" s="14" t="s">
        <v>39</v>
      </c>
    </row>
    <row r="1213" spans="1:5" x14ac:dyDescent="0.2">
      <c r="A1213" s="14">
        <v>96087</v>
      </c>
      <c r="B1213" s="14" t="s">
        <v>19</v>
      </c>
      <c r="C1213" s="14">
        <v>408</v>
      </c>
      <c r="D1213" s="14">
        <v>100</v>
      </c>
      <c r="E1213" s="14" t="s">
        <v>40</v>
      </c>
    </row>
    <row r="1214" spans="1:5" x14ac:dyDescent="0.2">
      <c r="A1214" s="14">
        <v>96088</v>
      </c>
      <c r="B1214" s="14" t="s">
        <v>19</v>
      </c>
      <c r="C1214" s="14">
        <v>448</v>
      </c>
      <c r="D1214" s="14">
        <v>17.3</v>
      </c>
      <c r="E1214" s="14" t="s">
        <v>39</v>
      </c>
    </row>
    <row r="1215" spans="1:5" x14ac:dyDescent="0.2">
      <c r="A1215" s="14">
        <v>96088</v>
      </c>
      <c r="B1215" s="14" t="s">
        <v>25</v>
      </c>
      <c r="C1215" s="14">
        <v>2136</v>
      </c>
      <c r="D1215" s="14">
        <v>82.7</v>
      </c>
      <c r="E1215" s="14" t="s">
        <v>39</v>
      </c>
    </row>
    <row r="1216" spans="1:5" x14ac:dyDescent="0.2">
      <c r="A1216" s="14">
        <v>96089</v>
      </c>
      <c r="B1216" s="14" t="s">
        <v>19</v>
      </c>
      <c r="C1216" s="14">
        <v>25</v>
      </c>
      <c r="D1216" s="14">
        <v>100</v>
      </c>
      <c r="E1216" s="14" t="s">
        <v>40</v>
      </c>
    </row>
    <row r="1217" spans="1:5" x14ac:dyDescent="0.2">
      <c r="A1217" s="14">
        <v>96090</v>
      </c>
      <c r="B1217" s="14" t="s">
        <v>19</v>
      </c>
      <c r="C1217" s="14">
        <v>350</v>
      </c>
      <c r="D1217" s="14">
        <v>100</v>
      </c>
      <c r="E1217" s="14" t="s">
        <v>40</v>
      </c>
    </row>
    <row r="1218" spans="1:5" x14ac:dyDescent="0.2">
      <c r="A1218" s="14">
        <v>96092</v>
      </c>
      <c r="B1218" s="14" t="s">
        <v>19</v>
      </c>
      <c r="C1218" s="14">
        <v>194</v>
      </c>
      <c r="D1218" s="14">
        <v>100</v>
      </c>
      <c r="E1218" s="14" t="s">
        <v>40</v>
      </c>
    </row>
    <row r="1219" spans="1:5" x14ac:dyDescent="0.2">
      <c r="A1219" s="14">
        <v>96095</v>
      </c>
      <c r="B1219" s="14" t="s">
        <v>19</v>
      </c>
      <c r="C1219" s="14">
        <v>27</v>
      </c>
      <c r="D1219" s="14">
        <v>100</v>
      </c>
      <c r="E1219" s="14" t="s">
        <v>40</v>
      </c>
    </row>
    <row r="1220" spans="1:5" x14ac:dyDescent="0.2">
      <c r="A1220" s="14">
        <v>96096</v>
      </c>
      <c r="B1220" s="14" t="s">
        <v>19</v>
      </c>
      <c r="C1220" s="14">
        <v>55</v>
      </c>
      <c r="D1220" s="14">
        <v>15</v>
      </c>
      <c r="E1220" s="14" t="s">
        <v>39</v>
      </c>
    </row>
    <row r="1221" spans="1:5" x14ac:dyDescent="0.2">
      <c r="A1221" s="14">
        <v>96096</v>
      </c>
      <c r="B1221" s="14" t="s">
        <v>25</v>
      </c>
      <c r="C1221" s="14">
        <v>311</v>
      </c>
      <c r="D1221" s="14">
        <v>85</v>
      </c>
      <c r="E1221" s="14" t="s">
        <v>39</v>
      </c>
    </row>
    <row r="1222" spans="1:5" x14ac:dyDescent="0.2">
      <c r="A1222" s="14">
        <v>96125</v>
      </c>
      <c r="B1222" s="14" t="s">
        <v>25</v>
      </c>
      <c r="C1222" s="14">
        <v>377</v>
      </c>
      <c r="D1222" s="14">
        <v>78.5</v>
      </c>
      <c r="E1222" s="14" t="s">
        <v>39</v>
      </c>
    </row>
    <row r="1223" spans="1:5" x14ac:dyDescent="0.2">
      <c r="A1223" s="14">
        <v>96125</v>
      </c>
      <c r="B1223" s="14" t="s">
        <v>26</v>
      </c>
      <c r="C1223" s="14">
        <v>103</v>
      </c>
      <c r="D1223" s="14">
        <v>21.5</v>
      </c>
      <c r="E1223" s="14" t="s">
        <v>39</v>
      </c>
    </row>
    <row r="1224" spans="1:5" x14ac:dyDescent="0.2">
      <c r="A1224" s="14">
        <v>96137</v>
      </c>
      <c r="B1224" s="14" t="s">
        <v>25</v>
      </c>
      <c r="C1224" s="14">
        <v>1101</v>
      </c>
      <c r="D1224" s="14">
        <v>39.4</v>
      </c>
      <c r="E1224" s="14" t="s">
        <v>39</v>
      </c>
    </row>
    <row r="1225" spans="1:5" x14ac:dyDescent="0.2">
      <c r="A1225" s="14">
        <v>96137</v>
      </c>
      <c r="B1225" s="14" t="s">
        <v>26</v>
      </c>
      <c r="C1225" s="14">
        <v>1693</v>
      </c>
      <c r="D1225" s="14">
        <v>60.6</v>
      </c>
      <c r="E1225" s="14" t="s">
        <v>39</v>
      </c>
    </row>
    <row r="1227" spans="1:5" x14ac:dyDescent="0.2">
      <c r="A1227" s="13" t="s">
        <v>38</v>
      </c>
    </row>
  </sheetData>
  <mergeCells count="1">
    <mergeCell ref="C2:D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E77DBC-2DBE-FD41-AA47-800CCEC41499}">
  <dimension ref="A2:S42"/>
  <sheetViews>
    <sheetView workbookViewId="0">
      <selection activeCell="B3" sqref="B3:F17"/>
    </sheetView>
  </sheetViews>
  <sheetFormatPr baseColWidth="10" defaultRowHeight="16" x14ac:dyDescent="0.2"/>
  <cols>
    <col min="2" max="2" width="9.83203125" bestFit="1" customWidth="1"/>
    <col min="3" max="3" width="12" customWidth="1"/>
    <col min="4" max="4" width="12.33203125" customWidth="1"/>
    <col min="5" max="5" width="12" customWidth="1"/>
    <col min="6" max="6" width="12.5" customWidth="1"/>
  </cols>
  <sheetData>
    <row r="2" spans="2:19" x14ac:dyDescent="0.2"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2:19" ht="21" x14ac:dyDescent="0.25">
      <c r="B3" s="36"/>
      <c r="C3" s="161" t="s">
        <v>51</v>
      </c>
      <c r="D3" s="161"/>
      <c r="E3" s="161"/>
      <c r="F3" s="161"/>
      <c r="H3" s="160"/>
      <c r="I3" s="160"/>
      <c r="J3" s="160"/>
      <c r="K3" s="160"/>
      <c r="L3" s="160"/>
      <c r="M3" s="160"/>
      <c r="N3" s="160"/>
      <c r="O3" s="160"/>
      <c r="P3" s="160"/>
      <c r="Q3" s="160"/>
      <c r="R3" s="160"/>
      <c r="S3" s="160"/>
    </row>
    <row r="4" spans="2:19" ht="19" x14ac:dyDescent="0.25">
      <c r="B4" s="37"/>
      <c r="C4" s="4" t="s">
        <v>12</v>
      </c>
      <c r="D4" s="4" t="s">
        <v>12</v>
      </c>
      <c r="E4" s="4" t="s">
        <v>13</v>
      </c>
      <c r="F4" s="4" t="s">
        <v>13</v>
      </c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20"/>
    </row>
    <row r="5" spans="2:19" ht="19" x14ac:dyDescent="0.2">
      <c r="B5" s="4" t="s">
        <v>4</v>
      </c>
      <c r="C5" s="4" t="s">
        <v>14</v>
      </c>
      <c r="D5" s="4" t="s">
        <v>15</v>
      </c>
      <c r="E5" s="4" t="s">
        <v>14</v>
      </c>
      <c r="F5" s="4" t="s">
        <v>15</v>
      </c>
      <c r="G5" s="2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</row>
    <row r="6" spans="2:19" ht="19" x14ac:dyDescent="0.25">
      <c r="B6" s="4" t="s">
        <v>36</v>
      </c>
      <c r="C6" s="40" t="s">
        <v>5</v>
      </c>
      <c r="D6" s="40" t="s">
        <v>5</v>
      </c>
      <c r="E6" s="40" t="s">
        <v>5</v>
      </c>
      <c r="F6" s="40" t="s">
        <v>52</v>
      </c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</row>
    <row r="7" spans="2:19" ht="19" x14ac:dyDescent="0.25">
      <c r="B7" s="4" t="s">
        <v>17</v>
      </c>
      <c r="C7" s="38">
        <v>14.2</v>
      </c>
      <c r="D7" s="38">
        <v>12</v>
      </c>
      <c r="E7" s="38">
        <v>16</v>
      </c>
      <c r="F7" s="38">
        <v>27.4</v>
      </c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</row>
    <row r="8" spans="2:19" ht="19" x14ac:dyDescent="0.25">
      <c r="B8" s="4" t="s">
        <v>18</v>
      </c>
      <c r="C8" s="39">
        <v>10.3</v>
      </c>
      <c r="D8" s="38">
        <v>12</v>
      </c>
      <c r="E8" s="38">
        <v>8.9</v>
      </c>
      <c r="F8" s="38">
        <v>27.4</v>
      </c>
      <c r="H8" s="160"/>
      <c r="I8" s="160"/>
      <c r="J8" s="160"/>
      <c r="K8" s="160"/>
      <c r="L8" s="160"/>
      <c r="M8" s="160"/>
      <c r="N8" s="160"/>
      <c r="O8" s="160"/>
      <c r="P8" s="160"/>
      <c r="Q8" s="160"/>
      <c r="R8" s="160"/>
      <c r="S8" s="160"/>
    </row>
    <row r="9" spans="2:19" ht="19" x14ac:dyDescent="0.25">
      <c r="B9" s="4" t="s">
        <v>19</v>
      </c>
      <c r="C9" s="39">
        <v>18.600000000000001</v>
      </c>
      <c r="D9" s="38">
        <v>11.3</v>
      </c>
      <c r="E9" s="38">
        <v>20.9</v>
      </c>
      <c r="F9" s="38">
        <v>28.1</v>
      </c>
      <c r="G9" s="21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0"/>
    </row>
    <row r="10" spans="2:19" ht="19" x14ac:dyDescent="0.25">
      <c r="B10" s="4" t="s">
        <v>20</v>
      </c>
      <c r="C10" s="39">
        <v>15.8</v>
      </c>
      <c r="D10" s="38">
        <v>11.1</v>
      </c>
      <c r="E10" s="38">
        <v>18.7</v>
      </c>
      <c r="F10" s="38">
        <v>24.9</v>
      </c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</row>
    <row r="11" spans="2:19" ht="19" x14ac:dyDescent="0.25">
      <c r="B11" s="32" t="s">
        <v>21</v>
      </c>
      <c r="C11" s="39">
        <v>6.8</v>
      </c>
      <c r="D11" s="39">
        <v>8.1999999999999993</v>
      </c>
      <c r="E11" s="39">
        <v>7.5</v>
      </c>
      <c r="F11" s="39">
        <v>13.6</v>
      </c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</row>
    <row r="12" spans="2:19" ht="19" x14ac:dyDescent="0.25">
      <c r="B12" s="32" t="s">
        <v>22</v>
      </c>
      <c r="C12" s="39">
        <v>7.5</v>
      </c>
      <c r="D12" s="39">
        <v>8.8000000000000007</v>
      </c>
      <c r="E12" s="39">
        <v>10.9</v>
      </c>
      <c r="F12" s="39">
        <v>16.899999999999999</v>
      </c>
    </row>
    <row r="13" spans="2:19" ht="19" x14ac:dyDescent="0.25">
      <c r="B13" s="4" t="s">
        <v>23</v>
      </c>
      <c r="C13" s="39">
        <v>20.2</v>
      </c>
      <c r="D13" s="38">
        <v>10.7</v>
      </c>
      <c r="E13" s="38">
        <v>23.6</v>
      </c>
      <c r="F13" s="38">
        <v>20</v>
      </c>
    </row>
    <row r="14" spans="2:19" ht="19" x14ac:dyDescent="0.25">
      <c r="B14" s="4" t="s">
        <v>24</v>
      </c>
      <c r="C14" s="39">
        <v>10.3</v>
      </c>
      <c r="D14" s="38">
        <v>10.5</v>
      </c>
      <c r="E14" s="38">
        <v>8.9</v>
      </c>
      <c r="F14" s="38">
        <v>15.4</v>
      </c>
    </row>
    <row r="15" spans="2:19" ht="19" x14ac:dyDescent="0.25">
      <c r="B15" s="4" t="s">
        <v>25</v>
      </c>
      <c r="C15" s="38">
        <v>11</v>
      </c>
      <c r="D15" s="38">
        <v>12.1</v>
      </c>
      <c r="E15" s="38">
        <v>12.6</v>
      </c>
      <c r="F15" s="38">
        <v>25.3</v>
      </c>
    </row>
    <row r="16" spans="2:19" ht="19" x14ac:dyDescent="0.25">
      <c r="B16" s="4" t="s">
        <v>26</v>
      </c>
      <c r="C16" s="38">
        <v>6.2</v>
      </c>
      <c r="D16" s="38">
        <v>8.1</v>
      </c>
      <c r="E16" s="38">
        <v>7</v>
      </c>
      <c r="F16" s="38">
        <v>16.5</v>
      </c>
    </row>
    <row r="18" spans="1:6" x14ac:dyDescent="0.2">
      <c r="B18" s="162" t="s">
        <v>53</v>
      </c>
      <c r="C18" s="162"/>
      <c r="D18" s="162"/>
      <c r="E18" s="162"/>
      <c r="F18" s="162"/>
    </row>
    <row r="19" spans="1:6" x14ac:dyDescent="0.2">
      <c r="A19" s="31"/>
      <c r="B19" s="31"/>
      <c r="C19" s="31"/>
      <c r="D19" s="31"/>
    </row>
    <row r="20" spans="1:6" ht="19" x14ac:dyDescent="0.2">
      <c r="A20" s="31"/>
      <c r="B20" s="20"/>
      <c r="D20" s="31"/>
    </row>
    <row r="21" spans="1:6" ht="19" x14ac:dyDescent="0.2">
      <c r="A21" s="31"/>
      <c r="B21" s="20"/>
      <c r="C21" s="31"/>
      <c r="D21" s="31"/>
    </row>
    <row r="22" spans="1:6" ht="19" x14ac:dyDescent="0.2">
      <c r="A22" s="31"/>
      <c r="B22" s="20"/>
      <c r="C22" s="31"/>
      <c r="D22" s="31"/>
    </row>
    <row r="23" spans="1:6" ht="19" x14ac:dyDescent="0.2">
      <c r="A23" s="31"/>
      <c r="B23" s="20"/>
      <c r="C23" s="31"/>
      <c r="D23" s="31"/>
    </row>
    <row r="24" spans="1:6" ht="19" x14ac:dyDescent="0.2">
      <c r="A24" s="31"/>
      <c r="B24" s="20"/>
      <c r="C24" s="31"/>
      <c r="D24" s="31"/>
    </row>
    <row r="25" spans="1:6" ht="19" x14ac:dyDescent="0.2">
      <c r="A25" s="31"/>
      <c r="B25" s="20"/>
      <c r="C25" s="31"/>
      <c r="D25" s="31"/>
    </row>
    <row r="26" spans="1:6" ht="19" x14ac:dyDescent="0.2">
      <c r="A26" s="31"/>
      <c r="B26" s="20"/>
      <c r="C26" s="31"/>
      <c r="D26" s="31"/>
    </row>
    <row r="27" spans="1:6" ht="19" x14ac:dyDescent="0.2">
      <c r="A27" s="31"/>
      <c r="B27" s="20"/>
      <c r="C27" s="31"/>
      <c r="D27" s="31"/>
    </row>
    <row r="28" spans="1:6" ht="19" x14ac:dyDescent="0.2">
      <c r="A28" s="31"/>
      <c r="B28" s="20"/>
      <c r="C28" s="31"/>
      <c r="D28" s="31"/>
    </row>
    <row r="29" spans="1:6" ht="19" x14ac:dyDescent="0.2">
      <c r="A29" s="31"/>
      <c r="B29" s="20"/>
      <c r="C29" s="31"/>
      <c r="D29" s="31"/>
    </row>
    <row r="30" spans="1:6" ht="19" x14ac:dyDescent="0.2">
      <c r="A30" s="31"/>
      <c r="B30" s="20"/>
      <c r="C30" s="31"/>
      <c r="D30" s="31"/>
    </row>
    <row r="31" spans="1:6" ht="19" x14ac:dyDescent="0.2">
      <c r="A31" s="31"/>
      <c r="B31" s="20"/>
      <c r="C31" s="31"/>
      <c r="D31" s="31"/>
    </row>
    <row r="32" spans="1:6" x14ac:dyDescent="0.2">
      <c r="A32" s="31"/>
      <c r="B32" s="31"/>
      <c r="C32" s="31"/>
      <c r="D32" s="31"/>
    </row>
    <row r="33" spans="1:4" x14ac:dyDescent="0.2">
      <c r="A33" s="31"/>
      <c r="B33" s="31"/>
      <c r="C33" s="31"/>
      <c r="D33" s="31"/>
    </row>
    <row r="34" spans="1:4" x14ac:dyDescent="0.2">
      <c r="A34" s="31"/>
      <c r="B34" s="31"/>
      <c r="C34" s="31"/>
      <c r="D34" s="31"/>
    </row>
    <row r="35" spans="1:4" x14ac:dyDescent="0.2">
      <c r="A35" s="31"/>
      <c r="B35" s="31"/>
      <c r="C35" s="31"/>
      <c r="D35" s="31"/>
    </row>
    <row r="36" spans="1:4" x14ac:dyDescent="0.2">
      <c r="A36" s="31"/>
      <c r="B36" s="31"/>
      <c r="C36" s="31"/>
      <c r="D36" s="31"/>
    </row>
    <row r="37" spans="1:4" x14ac:dyDescent="0.2">
      <c r="A37" s="30"/>
      <c r="B37" s="30"/>
      <c r="C37" s="30"/>
      <c r="D37" s="30"/>
    </row>
    <row r="38" spans="1:4" x14ac:dyDescent="0.2">
      <c r="A38" s="30"/>
      <c r="B38" s="30"/>
      <c r="C38" s="30"/>
      <c r="D38" s="30"/>
    </row>
    <row r="39" spans="1:4" x14ac:dyDescent="0.2">
      <c r="A39" s="30"/>
      <c r="B39" s="30"/>
      <c r="C39" s="30"/>
      <c r="D39" s="30"/>
    </row>
    <row r="40" spans="1:4" x14ac:dyDescent="0.2">
      <c r="A40" s="30"/>
      <c r="B40" s="30"/>
      <c r="C40" s="30"/>
      <c r="D40" s="30"/>
    </row>
    <row r="41" spans="1:4" x14ac:dyDescent="0.2">
      <c r="A41" s="30"/>
      <c r="B41" s="30"/>
      <c r="C41" s="30"/>
      <c r="D41" s="30"/>
    </row>
    <row r="42" spans="1:4" x14ac:dyDescent="0.2">
      <c r="A42" s="30"/>
      <c r="B42" s="30"/>
      <c r="C42" s="30"/>
      <c r="D42" s="30"/>
    </row>
  </sheetData>
  <mergeCells count="4">
    <mergeCell ref="H3:S3"/>
    <mergeCell ref="H8:S8"/>
    <mergeCell ref="C3:F3"/>
    <mergeCell ref="B18:F18"/>
  </mergeCells>
  <phoneticPr fontId="10" type="noConversion"/>
  <dataValidations count="2">
    <dataValidation type="list" allowBlank="1" showInputMessage="1" showErrorMessage="1" sqref="G5" xr:uid="{189A69F0-0EE0-9848-84B4-1E5AE46F824D}">
      <formula1>$B$7:$B$16</formula1>
    </dataValidation>
    <dataValidation type="list" allowBlank="1" showInputMessage="1" showErrorMessage="1" sqref="G9" xr:uid="{52380786-7BB1-9E44-B9AB-306A147D22ED}">
      <formula1>$B$22:$B$31</formula1>
    </dataValidation>
  </dataValidation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1A36BC-1B0A-F240-AF0A-7962E1B505D8}">
  <dimension ref="B4:F18"/>
  <sheetViews>
    <sheetView workbookViewId="0">
      <selection activeCell="B4" sqref="B4:F16"/>
    </sheetView>
  </sheetViews>
  <sheetFormatPr baseColWidth="10" defaultRowHeight="16" x14ac:dyDescent="0.2"/>
  <cols>
    <col min="3" max="3" width="12.33203125" customWidth="1"/>
    <col min="4" max="4" width="11.6640625" customWidth="1"/>
    <col min="5" max="6" width="11.83203125" customWidth="1"/>
  </cols>
  <sheetData>
    <row r="4" spans="2:6" ht="21" x14ac:dyDescent="0.25">
      <c r="B4" s="36"/>
      <c r="C4" s="161" t="s">
        <v>51</v>
      </c>
      <c r="D4" s="161"/>
      <c r="E4" s="161"/>
      <c r="F4" s="161"/>
    </row>
    <row r="5" spans="2:6" ht="19" x14ac:dyDescent="0.25">
      <c r="B5" s="37"/>
      <c r="C5" s="4" t="s">
        <v>12</v>
      </c>
      <c r="D5" s="4" t="s">
        <v>12</v>
      </c>
      <c r="E5" s="4" t="s">
        <v>13</v>
      </c>
      <c r="F5" s="4" t="s">
        <v>13</v>
      </c>
    </row>
    <row r="6" spans="2:6" ht="19" x14ac:dyDescent="0.2">
      <c r="B6" s="4" t="s">
        <v>4</v>
      </c>
      <c r="C6" s="4" t="s">
        <v>14</v>
      </c>
      <c r="D6" s="4" t="s">
        <v>15</v>
      </c>
      <c r="E6" s="4" t="s">
        <v>14</v>
      </c>
      <c r="F6" s="4" t="s">
        <v>15</v>
      </c>
    </row>
    <row r="7" spans="2:6" ht="19" x14ac:dyDescent="0.25">
      <c r="B7" s="4" t="s">
        <v>36</v>
      </c>
      <c r="C7" s="40" t="s">
        <v>5</v>
      </c>
      <c r="D7" s="40" t="s">
        <v>5</v>
      </c>
      <c r="E7" s="40" t="s">
        <v>5</v>
      </c>
      <c r="F7" s="40" t="s">
        <v>52</v>
      </c>
    </row>
    <row r="8" spans="2:6" ht="19" x14ac:dyDescent="0.25">
      <c r="B8" s="4">
        <v>5</v>
      </c>
      <c r="C8" s="38">
        <v>17.2</v>
      </c>
      <c r="D8" s="38">
        <v>18.7</v>
      </c>
      <c r="E8" s="38">
        <v>17.899999999999999</v>
      </c>
      <c r="F8" s="38">
        <v>29.1</v>
      </c>
    </row>
    <row r="9" spans="2:6" ht="19" x14ac:dyDescent="0.25">
      <c r="B9" s="4">
        <v>6</v>
      </c>
      <c r="C9" s="39">
        <v>11.4</v>
      </c>
      <c r="D9" s="38">
        <v>11.3</v>
      </c>
      <c r="E9" s="38">
        <v>8.8000000000000007</v>
      </c>
      <c r="F9" s="38">
        <v>13</v>
      </c>
    </row>
    <row r="10" spans="2:6" ht="19" x14ac:dyDescent="0.25">
      <c r="B10" s="4">
        <v>8</v>
      </c>
      <c r="C10" s="39">
        <v>12.6</v>
      </c>
      <c r="D10" s="38">
        <v>10.6</v>
      </c>
      <c r="E10" s="38">
        <v>9.8000000000000007</v>
      </c>
      <c r="F10" s="38">
        <v>12.7</v>
      </c>
    </row>
    <row r="11" spans="2:6" ht="19" x14ac:dyDescent="0.25">
      <c r="B11" s="4">
        <v>9</v>
      </c>
      <c r="C11" s="39">
        <v>16.5</v>
      </c>
      <c r="D11" s="38">
        <v>12.3</v>
      </c>
      <c r="E11" s="38">
        <v>12.4</v>
      </c>
      <c r="F11" s="38">
        <v>14.3</v>
      </c>
    </row>
    <row r="12" spans="2:6" ht="19" x14ac:dyDescent="0.25">
      <c r="B12" s="32">
        <v>10</v>
      </c>
      <c r="C12" s="39">
        <v>18.899999999999999</v>
      </c>
      <c r="D12" s="39">
        <v>12.5</v>
      </c>
      <c r="E12" s="39">
        <v>15.8</v>
      </c>
      <c r="F12" s="39">
        <v>17</v>
      </c>
    </row>
    <row r="13" spans="2:6" ht="19" x14ac:dyDescent="0.25">
      <c r="B13" s="32">
        <v>13</v>
      </c>
      <c r="C13" s="39">
        <v>22</v>
      </c>
      <c r="D13" s="39">
        <v>12.6</v>
      </c>
      <c r="E13" s="39">
        <v>24.6</v>
      </c>
      <c r="F13" s="39">
        <v>24.3</v>
      </c>
    </row>
    <row r="14" spans="2:6" ht="19" x14ac:dyDescent="0.25">
      <c r="B14" s="4">
        <v>14</v>
      </c>
      <c r="C14" s="39">
        <v>18.7</v>
      </c>
      <c r="D14" s="38">
        <v>12</v>
      </c>
      <c r="E14" s="38">
        <v>18.3</v>
      </c>
      <c r="F14" s="38">
        <v>21.3</v>
      </c>
    </row>
    <row r="15" spans="2:6" ht="19" x14ac:dyDescent="0.25">
      <c r="B15" s="4">
        <v>15</v>
      </c>
      <c r="C15" s="39">
        <v>46.4</v>
      </c>
      <c r="D15" s="38">
        <v>9.9</v>
      </c>
      <c r="E15" s="38">
        <v>24.1</v>
      </c>
      <c r="F15" s="38">
        <v>18.2</v>
      </c>
    </row>
    <row r="16" spans="2:6" ht="19" x14ac:dyDescent="0.25">
      <c r="B16" s="4">
        <v>16</v>
      </c>
      <c r="C16" s="38">
        <v>14.4</v>
      </c>
      <c r="D16" s="38">
        <v>12.6</v>
      </c>
      <c r="E16" s="38">
        <v>13.5</v>
      </c>
      <c r="F16" s="38">
        <v>23.1</v>
      </c>
    </row>
    <row r="17" spans="2:6" ht="19" x14ac:dyDescent="0.25">
      <c r="B17" s="34"/>
      <c r="C17" s="35"/>
      <c r="D17" s="35"/>
      <c r="E17" s="35"/>
      <c r="F17" s="35"/>
    </row>
    <row r="18" spans="2:6" x14ac:dyDescent="0.2">
      <c r="B18" s="162" t="s">
        <v>53</v>
      </c>
      <c r="C18" s="162"/>
      <c r="D18" s="162"/>
      <c r="E18" s="162"/>
      <c r="F18" s="162"/>
    </row>
  </sheetData>
  <mergeCells count="2">
    <mergeCell ref="C4:F4"/>
    <mergeCell ref="B18:F1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5FE5A5-3CF5-744C-B9B2-060160AC4343}">
  <dimension ref="B2:F10"/>
  <sheetViews>
    <sheetView workbookViewId="0">
      <selection activeCell="B3" sqref="B3"/>
    </sheetView>
  </sheetViews>
  <sheetFormatPr baseColWidth="10" defaultRowHeight="16" x14ac:dyDescent="0.2"/>
  <sheetData>
    <row r="2" spans="2:6" ht="24" x14ac:dyDescent="0.3">
      <c r="B2" s="218" t="s">
        <v>153</v>
      </c>
    </row>
    <row r="4" spans="2:6" ht="19" x14ac:dyDescent="0.25">
      <c r="B4" s="2"/>
      <c r="C4" s="4" t="s">
        <v>12</v>
      </c>
      <c r="D4" s="4" t="s">
        <v>12</v>
      </c>
      <c r="E4" s="4" t="s">
        <v>13</v>
      </c>
      <c r="F4" s="4" t="s">
        <v>13</v>
      </c>
    </row>
    <row r="5" spans="2:6" ht="19" x14ac:dyDescent="0.2">
      <c r="B5" s="4" t="s">
        <v>4</v>
      </c>
      <c r="C5" s="4" t="s">
        <v>14</v>
      </c>
      <c r="D5" s="4" t="s">
        <v>15</v>
      </c>
      <c r="E5" s="4" t="s">
        <v>14</v>
      </c>
      <c r="F5" s="4" t="s">
        <v>15</v>
      </c>
    </row>
    <row r="6" spans="2:6" ht="19" x14ac:dyDescent="0.2">
      <c r="B6" s="4" t="s">
        <v>36</v>
      </c>
      <c r="C6" s="215" t="s">
        <v>5</v>
      </c>
      <c r="D6" s="215" t="s">
        <v>5</v>
      </c>
      <c r="E6" s="215" t="s">
        <v>5</v>
      </c>
      <c r="F6" s="215" t="s">
        <v>5</v>
      </c>
    </row>
    <row r="7" spans="2:6" ht="19" x14ac:dyDescent="0.25">
      <c r="B7" s="4" t="s">
        <v>149</v>
      </c>
      <c r="C7" s="216">
        <v>6.923</v>
      </c>
      <c r="D7" s="216">
        <v>7.077</v>
      </c>
      <c r="E7" s="216">
        <v>4.6150000000000002</v>
      </c>
      <c r="F7" s="216">
        <v>6.7690000000000001</v>
      </c>
    </row>
    <row r="8" spans="2:6" ht="19" x14ac:dyDescent="0.25">
      <c r="B8" s="4" t="s">
        <v>150</v>
      </c>
      <c r="C8" s="217">
        <v>8</v>
      </c>
      <c r="D8" s="216">
        <v>7.3849999999999998</v>
      </c>
      <c r="E8" s="216">
        <v>6.6920000000000002</v>
      </c>
      <c r="F8" s="216">
        <v>9.3849999999999998</v>
      </c>
    </row>
    <row r="9" spans="2:6" ht="19" x14ac:dyDescent="0.25">
      <c r="B9" s="4" t="s">
        <v>151</v>
      </c>
      <c r="C9" s="217">
        <v>10.462</v>
      </c>
      <c r="D9" s="216">
        <v>9.923</v>
      </c>
      <c r="E9" s="216">
        <v>11.692</v>
      </c>
      <c r="F9" s="216">
        <v>17</v>
      </c>
    </row>
    <row r="10" spans="2:6" ht="19" x14ac:dyDescent="0.25">
      <c r="B10" s="4" t="s">
        <v>152</v>
      </c>
      <c r="C10" s="217">
        <v>12.231</v>
      </c>
      <c r="D10" s="216">
        <v>8.3849999999999998</v>
      </c>
      <c r="E10" s="216">
        <v>13.077</v>
      </c>
      <c r="F10" s="216">
        <v>13.154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8F008C-4FE8-4E41-9618-21CF90DAC590}">
  <dimension ref="A3:Q726"/>
  <sheetViews>
    <sheetView topLeftCell="A2" workbookViewId="0">
      <selection activeCell="G37" sqref="G37"/>
    </sheetView>
  </sheetViews>
  <sheetFormatPr baseColWidth="10" defaultRowHeight="16" x14ac:dyDescent="0.2"/>
  <cols>
    <col min="2" max="2" width="14.1640625" customWidth="1"/>
    <col min="3" max="3" width="12.83203125" bestFit="1" customWidth="1"/>
    <col min="4" max="4" width="12.5" bestFit="1" customWidth="1"/>
    <col min="5" max="5" width="13.6640625" customWidth="1"/>
    <col min="6" max="6" width="17.6640625" customWidth="1"/>
    <col min="7" max="7" width="10.5" customWidth="1"/>
    <col min="8" max="8" width="18" bestFit="1" customWidth="1"/>
    <col min="9" max="9" width="19.6640625" bestFit="1" customWidth="1"/>
    <col min="10" max="10" width="18.33203125" bestFit="1" customWidth="1"/>
    <col min="11" max="15" width="7.33203125" bestFit="1" customWidth="1"/>
    <col min="16" max="16" width="14.6640625" bestFit="1" customWidth="1"/>
  </cols>
  <sheetData>
    <row r="3" spans="1:9" x14ac:dyDescent="0.2">
      <c r="B3" s="84" t="s">
        <v>93</v>
      </c>
      <c r="C3" s="84" t="s">
        <v>91</v>
      </c>
      <c r="D3" s="84" t="s">
        <v>92</v>
      </c>
      <c r="E3" s="84" t="s">
        <v>95</v>
      </c>
      <c r="F3" s="84" t="s">
        <v>88</v>
      </c>
      <c r="G3" s="84" t="s">
        <v>89</v>
      </c>
      <c r="H3" s="76"/>
    </row>
    <row r="4" spans="1:9" x14ac:dyDescent="0.2">
      <c r="A4" t="s">
        <v>94</v>
      </c>
      <c r="B4" s="86">
        <v>44162</v>
      </c>
      <c r="C4" s="82">
        <v>0</v>
      </c>
      <c r="D4" s="83">
        <v>4.1666666666666699E-2</v>
      </c>
      <c r="E4" s="87">
        <v>0.05</v>
      </c>
      <c r="F4" s="88">
        <v>0.21612999999999999</v>
      </c>
      <c r="G4" s="89">
        <f>TRUNC(E4*F4,2)</f>
        <v>0.01</v>
      </c>
      <c r="H4" s="77"/>
      <c r="I4" s="75"/>
    </row>
    <row r="5" spans="1:9" x14ac:dyDescent="0.2">
      <c r="B5" s="86">
        <v>44162</v>
      </c>
      <c r="C5" s="82">
        <v>4.1666666666666699E-2</v>
      </c>
      <c r="D5" s="83">
        <v>8.3333333333333301E-2</v>
      </c>
      <c r="E5" s="87">
        <v>0.06</v>
      </c>
      <c r="F5" s="88">
        <v>0.21612999999999999</v>
      </c>
      <c r="G5" s="89">
        <f t="shared" ref="G5:G27" si="0">TRUNC(E5*F5,2)</f>
        <v>0.01</v>
      </c>
      <c r="H5" s="77"/>
      <c r="I5" s="75"/>
    </row>
    <row r="6" spans="1:9" x14ac:dyDescent="0.2">
      <c r="B6" s="86">
        <v>44162</v>
      </c>
      <c r="C6" s="82">
        <v>8.3333333333333301E-2</v>
      </c>
      <c r="D6" s="83">
        <v>0.125</v>
      </c>
      <c r="E6" s="87">
        <v>0.06</v>
      </c>
      <c r="F6" s="88">
        <v>0.21612999999999999</v>
      </c>
      <c r="G6" s="89">
        <f t="shared" si="0"/>
        <v>0.01</v>
      </c>
      <c r="H6" s="77"/>
      <c r="I6" s="75"/>
    </row>
    <row r="7" spans="1:9" x14ac:dyDescent="0.2">
      <c r="B7" s="86">
        <v>44162</v>
      </c>
      <c r="C7" s="82">
        <v>0.125</v>
      </c>
      <c r="D7" s="83">
        <v>0.16666666666666699</v>
      </c>
      <c r="E7" s="87">
        <v>0.05</v>
      </c>
      <c r="F7" s="88">
        <v>0.21612999999999999</v>
      </c>
      <c r="G7" s="89">
        <f t="shared" si="0"/>
        <v>0.01</v>
      </c>
      <c r="H7" s="77"/>
      <c r="I7" s="75"/>
    </row>
    <row r="8" spans="1:9" x14ac:dyDescent="0.2">
      <c r="B8" s="86">
        <v>44162</v>
      </c>
      <c r="C8" s="82">
        <v>0.16666666666666699</v>
      </c>
      <c r="D8" s="83">
        <v>0.20833333333333301</v>
      </c>
      <c r="E8" s="87">
        <v>0.05</v>
      </c>
      <c r="F8" s="88">
        <v>0.21612999999999999</v>
      </c>
      <c r="G8" s="89">
        <f t="shared" si="0"/>
        <v>0.01</v>
      </c>
      <c r="H8" s="77"/>
      <c r="I8" s="75"/>
    </row>
    <row r="9" spans="1:9" x14ac:dyDescent="0.2">
      <c r="B9" s="86">
        <v>44162</v>
      </c>
      <c r="C9" s="82">
        <v>0.20833333333333301</v>
      </c>
      <c r="D9" s="83">
        <v>0.25</v>
      </c>
      <c r="E9" s="87">
        <v>0.42</v>
      </c>
      <c r="F9" s="88">
        <v>0.21612999999999999</v>
      </c>
      <c r="G9" s="89">
        <f t="shared" si="0"/>
        <v>0.09</v>
      </c>
      <c r="H9" s="77"/>
      <c r="I9" s="75"/>
    </row>
    <row r="10" spans="1:9" x14ac:dyDescent="0.2">
      <c r="B10" s="86">
        <v>44162</v>
      </c>
      <c r="C10" s="82">
        <v>0.25</v>
      </c>
      <c r="D10" s="83">
        <v>0.29166666666666702</v>
      </c>
      <c r="E10" s="87">
        <v>7.0000000000000007E-2</v>
      </c>
      <c r="F10" s="88">
        <v>0.21612999999999999</v>
      </c>
      <c r="G10" s="89">
        <f t="shared" si="0"/>
        <v>0.01</v>
      </c>
      <c r="H10" s="77"/>
      <c r="I10" s="75"/>
    </row>
    <row r="11" spans="1:9" x14ac:dyDescent="0.2">
      <c r="B11" s="86">
        <v>44162</v>
      </c>
      <c r="C11" s="82">
        <v>0.29166666666666702</v>
      </c>
      <c r="D11" s="83">
        <v>0.33333333333333298</v>
      </c>
      <c r="E11" s="87">
        <v>0.06</v>
      </c>
      <c r="F11" s="88">
        <v>0.21612999999999999</v>
      </c>
      <c r="G11" s="89">
        <f t="shared" si="0"/>
        <v>0.01</v>
      </c>
      <c r="H11" s="77"/>
      <c r="I11" s="75"/>
    </row>
    <row r="12" spans="1:9" x14ac:dyDescent="0.2">
      <c r="B12" s="86">
        <v>44162</v>
      </c>
      <c r="C12" s="82">
        <v>0.33333333333333298</v>
      </c>
      <c r="D12" s="83">
        <v>0.375</v>
      </c>
      <c r="E12" s="87">
        <v>0.7</v>
      </c>
      <c r="F12" s="88">
        <v>0.21612999999999999</v>
      </c>
      <c r="G12" s="89">
        <f t="shared" si="0"/>
        <v>0.15</v>
      </c>
      <c r="H12" s="77"/>
      <c r="I12" s="75"/>
    </row>
    <row r="13" spans="1:9" x14ac:dyDescent="0.2">
      <c r="B13" s="86">
        <v>44162</v>
      </c>
      <c r="C13" s="82">
        <v>0.375</v>
      </c>
      <c r="D13" s="83">
        <v>0.41666666666666702</v>
      </c>
      <c r="E13" s="87">
        <v>1.05</v>
      </c>
      <c r="F13" s="88">
        <v>0.21612999999999999</v>
      </c>
      <c r="G13" s="89">
        <f t="shared" si="0"/>
        <v>0.22</v>
      </c>
      <c r="H13" s="77"/>
      <c r="I13" s="75"/>
    </row>
    <row r="14" spans="1:9" x14ac:dyDescent="0.2">
      <c r="B14" s="86">
        <v>44162</v>
      </c>
      <c r="C14" s="82">
        <v>0.41666666666666702</v>
      </c>
      <c r="D14" s="83">
        <v>0.45833333333333298</v>
      </c>
      <c r="E14" s="87">
        <v>1.86</v>
      </c>
      <c r="F14" s="88">
        <v>0.21612999999999999</v>
      </c>
      <c r="G14" s="89">
        <f t="shared" si="0"/>
        <v>0.4</v>
      </c>
      <c r="H14" s="77"/>
      <c r="I14" s="75"/>
    </row>
    <row r="15" spans="1:9" x14ac:dyDescent="0.2">
      <c r="B15" s="86">
        <v>44162</v>
      </c>
      <c r="C15" s="82">
        <v>0.45833333333333298</v>
      </c>
      <c r="D15" s="83">
        <v>0.5</v>
      </c>
      <c r="E15" s="87">
        <v>0.92</v>
      </c>
      <c r="F15" s="88">
        <v>0.21612999999999999</v>
      </c>
      <c r="G15" s="89">
        <f>TRUNC(E15*F15,2)</f>
        <v>0.19</v>
      </c>
      <c r="H15" s="77"/>
      <c r="I15" s="75"/>
    </row>
    <row r="16" spans="1:9" x14ac:dyDescent="0.2">
      <c r="B16" s="86">
        <v>44162</v>
      </c>
      <c r="C16" s="82">
        <v>0.5</v>
      </c>
      <c r="D16" s="83">
        <v>0.54166666666666696</v>
      </c>
      <c r="E16" s="87">
        <v>0.65</v>
      </c>
      <c r="F16" s="88">
        <v>0.21612999999999999</v>
      </c>
      <c r="G16" s="89">
        <f t="shared" si="0"/>
        <v>0.14000000000000001</v>
      </c>
      <c r="H16" s="77"/>
      <c r="I16" s="75"/>
    </row>
    <row r="17" spans="2:9" x14ac:dyDescent="0.2">
      <c r="B17" s="86">
        <v>44162</v>
      </c>
      <c r="C17" s="82">
        <v>0.54166666666666696</v>
      </c>
      <c r="D17" s="83">
        <v>0.58333333333333304</v>
      </c>
      <c r="E17" s="87">
        <v>0.17</v>
      </c>
      <c r="F17" s="88">
        <v>0.21612999999999999</v>
      </c>
      <c r="G17" s="89">
        <f t="shared" si="0"/>
        <v>0.03</v>
      </c>
      <c r="H17" s="77"/>
      <c r="I17" s="75"/>
    </row>
    <row r="18" spans="2:9" x14ac:dyDescent="0.2">
      <c r="B18" s="86">
        <v>44162</v>
      </c>
      <c r="C18" s="82">
        <v>0.58333333333333304</v>
      </c>
      <c r="D18" s="83">
        <v>0.625</v>
      </c>
      <c r="E18" s="87">
        <v>0.65</v>
      </c>
      <c r="F18" s="88">
        <v>0.21612999999999999</v>
      </c>
      <c r="G18" s="89">
        <f t="shared" si="0"/>
        <v>0.14000000000000001</v>
      </c>
      <c r="H18" s="77"/>
      <c r="I18" s="75"/>
    </row>
    <row r="19" spans="2:9" x14ac:dyDescent="0.2">
      <c r="B19" s="86">
        <v>44162</v>
      </c>
      <c r="C19" s="82">
        <v>0.625</v>
      </c>
      <c r="D19" s="83">
        <v>0.66666666666666696</v>
      </c>
      <c r="E19" s="87">
        <v>0.09</v>
      </c>
      <c r="F19" s="88">
        <v>0.21612999999999999</v>
      </c>
      <c r="G19" s="89">
        <f t="shared" si="0"/>
        <v>0.01</v>
      </c>
      <c r="H19" s="77"/>
      <c r="I19" s="75"/>
    </row>
    <row r="20" spans="2:9" x14ac:dyDescent="0.2">
      <c r="B20" s="86">
        <v>44162</v>
      </c>
      <c r="C20" s="80">
        <v>0.66666666666666696</v>
      </c>
      <c r="D20" s="81">
        <v>0.70833333333333304</v>
      </c>
      <c r="E20" s="87">
        <v>0.06</v>
      </c>
      <c r="F20" s="88">
        <v>0.23296</v>
      </c>
      <c r="G20" s="89">
        <f t="shared" si="0"/>
        <v>0.01</v>
      </c>
      <c r="H20" s="77"/>
      <c r="I20" s="75"/>
    </row>
    <row r="21" spans="2:9" x14ac:dyDescent="0.2">
      <c r="B21" s="86">
        <v>44162</v>
      </c>
      <c r="C21" s="80">
        <v>0.70833333333333304</v>
      </c>
      <c r="D21" s="81">
        <v>0.75</v>
      </c>
      <c r="E21" s="87">
        <v>0.14000000000000001</v>
      </c>
      <c r="F21" s="88">
        <v>0.23296</v>
      </c>
      <c r="G21" s="89">
        <f t="shared" si="0"/>
        <v>0.03</v>
      </c>
      <c r="H21" s="77"/>
      <c r="I21" s="75"/>
    </row>
    <row r="22" spans="2:9" x14ac:dyDescent="0.2">
      <c r="B22" s="86">
        <v>44162</v>
      </c>
      <c r="C22" s="80">
        <v>0.75</v>
      </c>
      <c r="D22" s="81">
        <v>0.79166666666666696</v>
      </c>
      <c r="E22" s="87">
        <v>0.97</v>
      </c>
      <c r="F22" s="88">
        <v>0.23296</v>
      </c>
      <c r="G22" s="89">
        <f t="shared" si="0"/>
        <v>0.22</v>
      </c>
      <c r="H22" s="77"/>
      <c r="I22" s="75"/>
    </row>
    <row r="23" spans="2:9" x14ac:dyDescent="0.2">
      <c r="B23" s="86">
        <v>44162</v>
      </c>
      <c r="C23" s="80">
        <v>0.79166666666666696</v>
      </c>
      <c r="D23" s="81">
        <v>0.83333333333333304</v>
      </c>
      <c r="E23" s="87">
        <v>0.67</v>
      </c>
      <c r="F23" s="88">
        <v>0.23296</v>
      </c>
      <c r="G23" s="89">
        <f t="shared" si="0"/>
        <v>0.15</v>
      </c>
      <c r="H23" s="77"/>
      <c r="I23" s="75"/>
    </row>
    <row r="24" spans="2:9" x14ac:dyDescent="0.2">
      <c r="B24" s="86">
        <v>44162</v>
      </c>
      <c r="C24" s="80">
        <v>0.83333333333333304</v>
      </c>
      <c r="D24" s="81">
        <v>0.875</v>
      </c>
      <c r="E24" s="87">
        <v>0.18</v>
      </c>
      <c r="F24" s="88">
        <v>0.23296</v>
      </c>
      <c r="G24" s="89">
        <f t="shared" si="0"/>
        <v>0.04</v>
      </c>
      <c r="H24" s="77"/>
      <c r="I24" s="75"/>
    </row>
    <row r="25" spans="2:9" x14ac:dyDescent="0.2">
      <c r="B25" s="86">
        <v>44162</v>
      </c>
      <c r="C25" s="82">
        <v>0.875</v>
      </c>
      <c r="D25" s="83">
        <v>0.91666666666666696</v>
      </c>
      <c r="E25" s="87">
        <v>0.14000000000000001</v>
      </c>
      <c r="F25" s="88">
        <v>0.21612999999999999</v>
      </c>
      <c r="G25" s="89">
        <f t="shared" si="0"/>
        <v>0.03</v>
      </c>
      <c r="H25" s="77"/>
      <c r="I25" s="75"/>
    </row>
    <row r="26" spans="2:9" x14ac:dyDescent="0.2">
      <c r="B26" s="86">
        <v>44162</v>
      </c>
      <c r="C26" s="82">
        <v>0.91666666666666696</v>
      </c>
      <c r="D26" s="83">
        <v>0.95833333333333304</v>
      </c>
      <c r="E26" s="87">
        <v>0.13</v>
      </c>
      <c r="F26" s="88">
        <v>0.21612999999999999</v>
      </c>
      <c r="G26" s="89">
        <f t="shared" si="0"/>
        <v>0.02</v>
      </c>
      <c r="H26" s="77"/>
      <c r="I26" s="75"/>
    </row>
    <row r="27" spans="2:9" x14ac:dyDescent="0.2">
      <c r="B27" s="86">
        <v>44163</v>
      </c>
      <c r="C27" s="82">
        <v>0.95833333333333304</v>
      </c>
      <c r="D27" s="83">
        <v>1</v>
      </c>
      <c r="E27" s="87">
        <v>0.15</v>
      </c>
      <c r="F27" s="88">
        <v>0.21612999999999999</v>
      </c>
      <c r="G27" s="89">
        <f t="shared" si="0"/>
        <v>0.03</v>
      </c>
      <c r="H27" s="77"/>
      <c r="I27" s="75"/>
    </row>
    <row r="28" spans="2:9" ht="21" x14ac:dyDescent="0.25">
      <c r="D28" s="6"/>
      <c r="E28" s="6">
        <f>TRUNC(SUM(E4:E27))</f>
        <v>9</v>
      </c>
      <c r="F28" s="85" t="s">
        <v>50</v>
      </c>
      <c r="G28" s="182">
        <f>SUM(G4:G27)</f>
        <v>1.9700000000000002</v>
      </c>
      <c r="H28" s="79"/>
    </row>
    <row r="29" spans="2:9" ht="21" x14ac:dyDescent="0.25">
      <c r="D29" s="6"/>
      <c r="E29" s="6"/>
      <c r="F29" s="85" t="s">
        <v>90</v>
      </c>
      <c r="G29" s="182">
        <v>2.02</v>
      </c>
      <c r="H29" s="12"/>
    </row>
    <row r="30" spans="2:9" x14ac:dyDescent="0.2">
      <c r="D30" s="6"/>
      <c r="E30" s="6"/>
      <c r="F30" s="7"/>
      <c r="H30" s="78"/>
    </row>
    <row r="31" spans="2:9" x14ac:dyDescent="0.2">
      <c r="D31" s="6"/>
      <c r="E31" s="6"/>
      <c r="F31" s="7"/>
      <c r="H31" s="12"/>
    </row>
    <row r="32" spans="2:9" x14ac:dyDescent="0.2">
      <c r="D32" s="6"/>
      <c r="E32" s="6"/>
      <c r="F32" s="7"/>
    </row>
    <row r="33" spans="4:17" x14ac:dyDescent="0.2">
      <c r="D33" s="6"/>
      <c r="E33" s="73"/>
      <c r="F33" s="73"/>
      <c r="G33" s="73"/>
      <c r="H33" s="73"/>
      <c r="I33" s="73"/>
      <c r="J33" s="73"/>
      <c r="K33" s="73"/>
      <c r="L33" s="73"/>
      <c r="M33" s="73"/>
      <c r="N33" s="73"/>
      <c r="O33" s="73"/>
      <c r="P33" s="73"/>
      <c r="Q33" s="30"/>
    </row>
    <row r="34" spans="4:17" x14ac:dyDescent="0.2">
      <c r="D34" s="6"/>
      <c r="E34" s="73"/>
      <c r="F34" s="73"/>
      <c r="G34" s="73"/>
      <c r="H34" s="73"/>
      <c r="I34" s="73"/>
      <c r="J34" s="73"/>
      <c r="K34" s="73"/>
      <c r="L34" s="73"/>
      <c r="M34" s="73"/>
      <c r="N34" s="73"/>
      <c r="O34" s="73"/>
      <c r="P34" s="73"/>
      <c r="Q34" s="30"/>
    </row>
    <row r="35" spans="4:17" x14ac:dyDescent="0.2">
      <c r="D35" s="6"/>
      <c r="E35" s="73"/>
      <c r="F35" s="73"/>
      <c r="G35" s="73"/>
      <c r="H35" s="73"/>
      <c r="I35" s="73"/>
      <c r="J35" s="73"/>
      <c r="K35" s="73"/>
      <c r="L35" s="73"/>
      <c r="M35" s="73"/>
      <c r="N35" s="73"/>
      <c r="O35" s="73"/>
      <c r="P35" s="73"/>
      <c r="Q35" s="30"/>
    </row>
    <row r="36" spans="4:17" x14ac:dyDescent="0.2">
      <c r="D36" s="6"/>
      <c r="E36" s="73"/>
      <c r="F36" s="73"/>
      <c r="G36" s="73"/>
      <c r="H36" s="73"/>
      <c r="I36" s="73"/>
      <c r="J36" s="73"/>
      <c r="K36" s="73"/>
      <c r="L36" s="73"/>
      <c r="M36" s="73"/>
      <c r="N36" s="73"/>
      <c r="O36" s="73"/>
      <c r="P36" s="73"/>
      <c r="Q36" s="30"/>
    </row>
    <row r="37" spans="4:17" x14ac:dyDescent="0.2">
      <c r="D37" s="6"/>
      <c r="E37" s="73"/>
      <c r="F37" s="73"/>
      <c r="G37" s="73"/>
      <c r="H37" s="73"/>
      <c r="I37" s="73"/>
      <c r="J37" s="73"/>
      <c r="K37" s="73"/>
      <c r="L37" s="73"/>
      <c r="M37" s="73"/>
      <c r="N37" s="73"/>
      <c r="O37" s="73"/>
      <c r="P37" s="73"/>
      <c r="Q37" s="30"/>
    </row>
    <row r="38" spans="4:17" x14ac:dyDescent="0.2">
      <c r="D38" s="6"/>
      <c r="E38" s="73"/>
      <c r="F38" s="73"/>
      <c r="G38" s="73"/>
      <c r="H38" s="73"/>
      <c r="I38" s="73"/>
      <c r="J38" s="73"/>
      <c r="K38" s="73"/>
      <c r="L38" s="73"/>
      <c r="M38" s="73"/>
      <c r="N38" s="73"/>
      <c r="O38" s="73"/>
      <c r="P38" s="73"/>
      <c r="Q38" s="30"/>
    </row>
    <row r="39" spans="4:17" x14ac:dyDescent="0.2">
      <c r="D39" s="6"/>
      <c r="E39" s="73"/>
      <c r="F39" s="73"/>
      <c r="G39" s="73"/>
      <c r="H39" s="73"/>
      <c r="I39" s="73"/>
      <c r="J39" s="73"/>
      <c r="K39" s="73"/>
      <c r="L39" s="73"/>
      <c r="M39" s="73"/>
      <c r="N39" s="73"/>
      <c r="O39" s="73"/>
      <c r="P39" s="73"/>
      <c r="Q39" s="30"/>
    </row>
    <row r="40" spans="4:17" x14ac:dyDescent="0.2">
      <c r="D40" s="6"/>
      <c r="E40" s="73"/>
      <c r="F40" s="73"/>
      <c r="G40" s="73"/>
      <c r="H40" s="73"/>
      <c r="I40" s="73"/>
      <c r="J40" s="73"/>
      <c r="K40" s="73"/>
      <c r="L40" s="73"/>
      <c r="M40" s="73"/>
      <c r="N40" s="73"/>
      <c r="O40" s="73"/>
      <c r="P40" s="73"/>
      <c r="Q40" s="30"/>
    </row>
    <row r="41" spans="4:17" x14ac:dyDescent="0.2">
      <c r="D41" s="6"/>
      <c r="E41" s="73"/>
      <c r="F41" s="73"/>
      <c r="G41" s="73"/>
      <c r="H41" s="73"/>
      <c r="I41" s="73"/>
      <c r="J41" s="73"/>
      <c r="K41" s="73"/>
      <c r="L41" s="73"/>
      <c r="M41" s="73"/>
      <c r="N41" s="73"/>
      <c r="O41" s="73"/>
      <c r="P41" s="73"/>
      <c r="Q41" s="30"/>
    </row>
    <row r="42" spans="4:17" x14ac:dyDescent="0.2">
      <c r="D42" s="6"/>
      <c r="E42" s="73"/>
      <c r="F42" s="73"/>
      <c r="G42" s="73"/>
      <c r="H42" s="73"/>
      <c r="I42" s="73"/>
      <c r="J42" s="73"/>
      <c r="K42" s="73"/>
      <c r="L42" s="73"/>
      <c r="M42" s="73"/>
      <c r="N42" s="73"/>
      <c r="O42" s="73"/>
      <c r="P42" s="73"/>
      <c r="Q42" s="30"/>
    </row>
    <row r="43" spans="4:17" x14ac:dyDescent="0.2">
      <c r="D43" s="6"/>
      <c r="E43" s="73"/>
      <c r="F43" s="73"/>
      <c r="G43" s="73"/>
      <c r="H43" s="73"/>
      <c r="I43" s="73"/>
      <c r="J43" s="73"/>
      <c r="K43" s="73"/>
      <c r="L43" s="73"/>
      <c r="M43" s="73"/>
      <c r="N43" s="73"/>
      <c r="O43" s="73"/>
      <c r="P43" s="73"/>
      <c r="Q43" s="30"/>
    </row>
    <row r="44" spans="4:17" x14ac:dyDescent="0.2">
      <c r="D44" s="6"/>
      <c r="E44" s="73"/>
      <c r="F44" s="73"/>
      <c r="G44" s="73"/>
      <c r="H44" s="73"/>
      <c r="I44" s="73"/>
      <c r="J44" s="73"/>
      <c r="K44" s="73"/>
      <c r="L44" s="73"/>
      <c r="M44" s="73"/>
      <c r="N44" s="73"/>
      <c r="O44" s="73"/>
      <c r="P44" s="73"/>
      <c r="Q44" s="30"/>
    </row>
    <row r="45" spans="4:17" x14ac:dyDescent="0.2">
      <c r="D45" s="6"/>
      <c r="E45" s="73"/>
      <c r="F45" s="73"/>
      <c r="G45" s="73"/>
      <c r="H45" s="73"/>
      <c r="I45" s="73"/>
      <c r="J45" s="73"/>
      <c r="K45" s="73"/>
      <c r="L45" s="73"/>
      <c r="M45" s="73"/>
      <c r="N45" s="73"/>
      <c r="O45" s="73"/>
      <c r="P45" s="73"/>
      <c r="Q45" s="30"/>
    </row>
    <row r="46" spans="4:17" x14ac:dyDescent="0.2">
      <c r="D46" s="6"/>
      <c r="E46" s="73"/>
      <c r="F46" s="73"/>
      <c r="G46" s="73"/>
      <c r="H46" s="73"/>
      <c r="I46" s="73"/>
      <c r="J46" s="73"/>
      <c r="K46" s="73"/>
      <c r="L46" s="73"/>
      <c r="M46" s="73"/>
      <c r="N46" s="73"/>
      <c r="O46" s="73"/>
      <c r="P46" s="73"/>
      <c r="Q46" s="30"/>
    </row>
    <row r="47" spans="4:17" ht="19" customHeight="1" x14ac:dyDescent="0.2">
      <c r="D47" s="6"/>
      <c r="E47" s="73"/>
      <c r="F47" s="73"/>
      <c r="G47" s="73"/>
      <c r="H47" s="73"/>
      <c r="I47" s="73"/>
      <c r="J47" s="73"/>
      <c r="K47" s="73"/>
      <c r="L47" s="73"/>
      <c r="M47" s="73"/>
      <c r="N47" s="73"/>
      <c r="O47" s="73"/>
      <c r="P47" s="73"/>
      <c r="Q47" s="30"/>
    </row>
    <row r="48" spans="4:17" ht="19" customHeight="1" x14ac:dyDescent="0.2">
      <c r="D48" s="6"/>
      <c r="E48" s="73"/>
      <c r="F48" s="73"/>
      <c r="G48" s="73"/>
      <c r="H48" s="73"/>
      <c r="I48" s="73"/>
      <c r="J48" s="73"/>
      <c r="K48" s="73"/>
      <c r="L48" s="73"/>
      <c r="M48" s="73"/>
      <c r="N48" s="73"/>
      <c r="O48" s="73"/>
      <c r="P48" s="73"/>
      <c r="Q48" s="30"/>
    </row>
    <row r="49" spans="4:17" ht="19" customHeight="1" x14ac:dyDescent="0.2">
      <c r="D49" s="6"/>
      <c r="E49" s="73"/>
      <c r="F49" s="73"/>
      <c r="G49" s="73"/>
      <c r="H49" s="73"/>
      <c r="I49" s="73"/>
      <c r="J49" s="73"/>
      <c r="K49" s="73"/>
      <c r="L49" s="73"/>
      <c r="M49" s="73"/>
      <c r="N49" s="73"/>
      <c r="O49" s="73"/>
      <c r="P49" s="73"/>
      <c r="Q49" s="30"/>
    </row>
    <row r="50" spans="4:17" ht="19" customHeight="1" x14ac:dyDescent="0.2">
      <c r="D50" s="6"/>
      <c r="E50" s="73"/>
      <c r="F50" s="73"/>
      <c r="G50" s="73"/>
      <c r="H50" s="73"/>
      <c r="I50" s="73"/>
      <c r="J50" s="73"/>
      <c r="K50" s="73"/>
      <c r="L50" s="73"/>
      <c r="M50" s="73"/>
      <c r="N50" s="73"/>
      <c r="O50" s="73"/>
      <c r="P50" s="73"/>
      <c r="Q50" s="30"/>
    </row>
    <row r="51" spans="4:17" ht="19" customHeight="1" x14ac:dyDescent="0.2">
      <c r="D51" s="6"/>
      <c r="E51" s="73"/>
      <c r="F51" s="73"/>
      <c r="G51" s="73"/>
      <c r="H51" s="73"/>
      <c r="I51" s="73"/>
      <c r="J51" s="73"/>
      <c r="K51" s="73"/>
      <c r="L51" s="73"/>
      <c r="M51" s="73"/>
      <c r="N51" s="73"/>
      <c r="O51" s="73"/>
      <c r="P51" s="73"/>
      <c r="Q51" s="30"/>
    </row>
    <row r="52" spans="4:17" ht="19" customHeight="1" x14ac:dyDescent="0.2">
      <c r="D52" s="6"/>
      <c r="E52" s="73"/>
      <c r="F52" s="73"/>
      <c r="G52" s="73"/>
      <c r="H52" s="73"/>
      <c r="I52" s="73"/>
      <c r="J52" s="73"/>
      <c r="K52" s="73"/>
      <c r="L52" s="73"/>
      <c r="M52" s="73"/>
      <c r="N52" s="73"/>
      <c r="O52" s="73"/>
      <c r="P52" s="73"/>
      <c r="Q52" s="30"/>
    </row>
    <row r="53" spans="4:17" ht="19" customHeight="1" x14ac:dyDescent="0.2">
      <c r="D53" s="6"/>
      <c r="E53" s="73"/>
      <c r="F53" s="73"/>
      <c r="G53" s="73"/>
      <c r="H53" s="73"/>
      <c r="I53" s="73"/>
      <c r="J53" s="73"/>
      <c r="K53" s="73"/>
      <c r="L53" s="73"/>
      <c r="M53" s="73"/>
      <c r="N53" s="73"/>
      <c r="O53" s="73"/>
      <c r="P53" s="73"/>
      <c r="Q53" s="30"/>
    </row>
    <row r="54" spans="4:17" ht="19" customHeight="1" x14ac:dyDescent="0.2">
      <c r="D54" s="6"/>
      <c r="E54" s="73"/>
      <c r="F54" s="73"/>
      <c r="G54" s="73"/>
      <c r="H54" s="73"/>
      <c r="I54" s="73"/>
      <c r="J54" s="73"/>
      <c r="K54" s="73"/>
      <c r="L54" s="73"/>
      <c r="M54" s="73"/>
      <c r="N54" s="73"/>
      <c r="O54" s="73"/>
      <c r="P54" s="73"/>
      <c r="Q54" s="30"/>
    </row>
    <row r="55" spans="4:17" ht="19" customHeight="1" x14ac:dyDescent="0.2">
      <c r="D55" s="6"/>
      <c r="E55" s="73"/>
      <c r="F55" s="73"/>
      <c r="G55" s="73"/>
      <c r="H55" s="73"/>
      <c r="I55" s="73"/>
      <c r="J55" s="73"/>
      <c r="K55" s="73"/>
      <c r="L55" s="73"/>
      <c r="M55" s="73"/>
      <c r="N55" s="73"/>
      <c r="O55" s="73"/>
      <c r="P55" s="73"/>
      <c r="Q55" s="30"/>
    </row>
    <row r="56" spans="4:17" ht="19" customHeight="1" x14ac:dyDescent="0.2">
      <c r="D56" s="6"/>
      <c r="E56" s="73"/>
      <c r="F56" s="73"/>
      <c r="G56" s="73"/>
      <c r="H56" s="73"/>
      <c r="I56" s="73"/>
      <c r="J56" s="73"/>
      <c r="K56" s="73"/>
      <c r="L56" s="73"/>
      <c r="M56" s="73"/>
      <c r="N56" s="73"/>
      <c r="O56" s="73"/>
      <c r="P56" s="73"/>
      <c r="Q56" s="30"/>
    </row>
    <row r="57" spans="4:17" ht="19" customHeight="1" x14ac:dyDescent="0.2">
      <c r="D57" s="6"/>
      <c r="E57" s="73"/>
      <c r="F57" s="73"/>
      <c r="G57" s="73"/>
      <c r="H57" s="73"/>
      <c r="I57" s="73"/>
      <c r="J57" s="73"/>
      <c r="K57" s="73"/>
      <c r="L57" s="73"/>
      <c r="M57" s="73"/>
      <c r="N57" s="73"/>
      <c r="O57" s="73"/>
      <c r="P57" s="73"/>
      <c r="Q57" s="30"/>
    </row>
    <row r="58" spans="4:17" ht="19" customHeight="1" x14ac:dyDescent="0.2">
      <c r="D58" s="6"/>
      <c r="E58" s="73"/>
      <c r="F58" s="73"/>
      <c r="G58" s="73"/>
      <c r="H58" s="73"/>
      <c r="I58" s="73"/>
      <c r="J58" s="73"/>
      <c r="K58" s="73"/>
      <c r="L58" s="73"/>
      <c r="M58" s="73"/>
      <c r="N58" s="73"/>
      <c r="O58" s="73"/>
      <c r="P58" s="73"/>
      <c r="Q58" s="30"/>
    </row>
    <row r="59" spans="4:17" ht="19" customHeight="1" x14ac:dyDescent="0.2">
      <c r="D59" s="6"/>
      <c r="E59" s="73"/>
      <c r="F59" s="73"/>
      <c r="G59" s="73"/>
      <c r="H59" s="73"/>
      <c r="I59" s="73"/>
      <c r="J59" s="73"/>
      <c r="K59" s="73"/>
      <c r="L59" s="73"/>
      <c r="M59" s="73"/>
      <c r="N59" s="73"/>
      <c r="O59" s="73"/>
      <c r="P59" s="73"/>
      <c r="Q59" s="30"/>
    </row>
    <row r="60" spans="4:17" ht="16" customHeight="1" x14ac:dyDescent="0.2">
      <c r="D60" s="6"/>
      <c r="E60" s="73"/>
      <c r="F60" s="73"/>
      <c r="G60" s="73"/>
      <c r="H60" s="73"/>
      <c r="I60" s="73"/>
      <c r="J60" s="73"/>
      <c r="K60" s="73"/>
      <c r="L60" s="73"/>
      <c r="M60" s="73"/>
      <c r="N60" s="73"/>
      <c r="O60" s="73"/>
      <c r="P60" s="73"/>
      <c r="Q60" s="30"/>
    </row>
    <row r="61" spans="4:17" ht="19" customHeight="1" x14ac:dyDescent="0.2">
      <c r="D61" s="6"/>
      <c r="E61" s="73"/>
      <c r="F61" s="73"/>
      <c r="G61" s="73"/>
      <c r="H61" s="73"/>
      <c r="I61" s="73"/>
      <c r="J61" s="73"/>
      <c r="K61" s="73"/>
      <c r="L61" s="73"/>
      <c r="M61" s="73"/>
      <c r="N61" s="73"/>
      <c r="O61" s="73"/>
      <c r="P61" s="73"/>
      <c r="Q61" s="30"/>
    </row>
    <row r="62" spans="4:17" ht="19" customHeight="1" x14ac:dyDescent="0.2">
      <c r="D62" s="6"/>
      <c r="E62" s="73"/>
      <c r="F62" s="73"/>
      <c r="G62" s="73"/>
      <c r="H62" s="73"/>
      <c r="I62" s="73"/>
      <c r="J62" s="73"/>
      <c r="K62" s="73"/>
      <c r="L62" s="73"/>
      <c r="M62" s="73"/>
      <c r="N62" s="73"/>
      <c r="O62" s="73"/>
      <c r="P62" s="73"/>
      <c r="Q62" s="30"/>
    </row>
    <row r="63" spans="4:17" ht="19" customHeight="1" x14ac:dyDescent="0.2">
      <c r="D63" s="6"/>
      <c r="E63" s="73"/>
      <c r="F63" s="73"/>
      <c r="G63" s="73"/>
      <c r="H63" s="73"/>
      <c r="I63" s="73"/>
      <c r="J63" s="73"/>
      <c r="K63" s="73"/>
      <c r="L63" s="73"/>
      <c r="M63" s="73"/>
      <c r="N63" s="73"/>
      <c r="O63" s="73"/>
      <c r="P63" s="73"/>
      <c r="Q63" s="30"/>
    </row>
    <row r="64" spans="4:17" ht="19" customHeight="1" x14ac:dyDescent="0.2">
      <c r="D64" s="6"/>
      <c r="E64" s="73"/>
      <c r="F64" s="73"/>
      <c r="G64" s="73"/>
      <c r="H64" s="73"/>
      <c r="I64" s="73"/>
      <c r="J64" s="73"/>
      <c r="K64" s="73"/>
      <c r="L64" s="73"/>
      <c r="M64" s="73"/>
      <c r="N64" s="73"/>
      <c r="O64" s="73"/>
      <c r="P64" s="73"/>
      <c r="Q64" s="30"/>
    </row>
    <row r="65" spans="4:17" ht="19" customHeight="1" x14ac:dyDescent="0.2">
      <c r="D65" s="6"/>
      <c r="E65" s="73"/>
      <c r="F65" s="73"/>
      <c r="G65" s="73"/>
      <c r="H65" s="73"/>
      <c r="I65" s="73"/>
      <c r="J65" s="73"/>
      <c r="K65" s="73"/>
      <c r="L65" s="73"/>
      <c r="M65" s="73"/>
      <c r="N65" s="73"/>
      <c r="O65" s="73"/>
      <c r="P65" s="73"/>
      <c r="Q65" s="30"/>
    </row>
    <row r="66" spans="4:17" ht="16" customHeight="1" x14ac:dyDescent="0.2">
      <c r="D66" s="6"/>
      <c r="E66" s="73"/>
      <c r="F66" s="73"/>
      <c r="G66" s="73"/>
      <c r="H66" s="73"/>
      <c r="I66" s="73"/>
      <c r="J66" s="73"/>
      <c r="K66" s="73"/>
      <c r="L66" s="73"/>
      <c r="M66" s="73"/>
      <c r="N66" s="73"/>
      <c r="O66" s="73"/>
      <c r="P66" s="73"/>
      <c r="Q66" s="30"/>
    </row>
    <row r="67" spans="4:17" ht="19" customHeight="1" x14ac:dyDescent="0.2">
      <c r="D67" s="6"/>
      <c r="E67" s="73"/>
      <c r="F67" s="73"/>
      <c r="G67" s="73"/>
      <c r="H67" s="73"/>
      <c r="I67" s="73"/>
      <c r="J67" s="73"/>
      <c r="K67" s="73"/>
      <c r="L67" s="73"/>
      <c r="M67" s="73"/>
      <c r="N67" s="73"/>
      <c r="O67" s="73"/>
      <c r="P67" s="73"/>
      <c r="Q67" s="30"/>
    </row>
    <row r="68" spans="4:17" ht="19" customHeight="1" x14ac:dyDescent="0.2">
      <c r="D68" s="6"/>
      <c r="E68" s="73"/>
      <c r="F68" s="73"/>
      <c r="G68" s="73"/>
      <c r="H68" s="73"/>
      <c r="I68" s="73"/>
      <c r="J68" s="73"/>
      <c r="K68" s="73"/>
      <c r="L68" s="73"/>
      <c r="M68" s="73"/>
      <c r="N68" s="73"/>
      <c r="O68" s="73"/>
      <c r="P68" s="73"/>
      <c r="Q68" s="30"/>
    </row>
    <row r="69" spans="4:17" ht="19" customHeight="1" x14ac:dyDescent="0.2">
      <c r="D69" s="6"/>
      <c r="E69" s="73"/>
      <c r="F69" s="73"/>
      <c r="G69" s="73"/>
      <c r="H69" s="73"/>
      <c r="I69" s="73"/>
      <c r="J69" s="73"/>
      <c r="K69" s="73"/>
      <c r="L69" s="73"/>
      <c r="M69" s="73"/>
      <c r="N69" s="73"/>
      <c r="O69" s="73"/>
      <c r="P69" s="73"/>
      <c r="Q69" s="30"/>
    </row>
    <row r="70" spans="4:17" ht="19" customHeight="1" x14ac:dyDescent="0.2">
      <c r="D70" s="6"/>
      <c r="E70" s="73"/>
      <c r="F70" s="73"/>
      <c r="G70" s="73"/>
      <c r="H70" s="73"/>
      <c r="I70" s="73"/>
      <c r="J70" s="73"/>
      <c r="K70" s="73"/>
      <c r="L70" s="73"/>
      <c r="M70" s="73"/>
      <c r="N70" s="73"/>
      <c r="O70" s="73"/>
      <c r="P70" s="73"/>
      <c r="Q70" s="30"/>
    </row>
    <row r="71" spans="4:17" ht="19" customHeight="1" x14ac:dyDescent="0.2">
      <c r="D71" s="6"/>
      <c r="E71" s="73"/>
      <c r="F71" s="73"/>
      <c r="G71" s="73"/>
      <c r="H71" s="73"/>
      <c r="I71" s="73"/>
      <c r="J71" s="73"/>
      <c r="K71" s="73"/>
      <c r="L71" s="73"/>
      <c r="M71" s="73"/>
      <c r="N71" s="73"/>
      <c r="O71" s="73"/>
      <c r="P71" s="73"/>
      <c r="Q71" s="30"/>
    </row>
    <row r="72" spans="4:17" ht="19" customHeight="1" x14ac:dyDescent="0.2">
      <c r="D72" s="6"/>
      <c r="E72" s="73"/>
      <c r="F72" s="73"/>
      <c r="G72" s="73"/>
      <c r="H72" s="73"/>
      <c r="I72" s="73"/>
      <c r="J72" s="73"/>
      <c r="K72" s="73"/>
      <c r="L72" s="73"/>
      <c r="M72" s="73"/>
      <c r="N72" s="73"/>
      <c r="O72" s="73"/>
      <c r="P72" s="73"/>
      <c r="Q72" s="30"/>
    </row>
    <row r="73" spans="4:17" ht="19" customHeight="1" x14ac:dyDescent="0.2">
      <c r="D73" s="6"/>
      <c r="E73" s="73"/>
      <c r="F73" s="73"/>
      <c r="G73" s="73"/>
      <c r="H73" s="73"/>
      <c r="I73" s="73"/>
      <c r="J73" s="73"/>
      <c r="K73" s="73"/>
      <c r="L73" s="73"/>
      <c r="M73" s="73"/>
      <c r="N73" s="73"/>
      <c r="O73" s="73"/>
      <c r="P73" s="73"/>
      <c r="Q73" s="30"/>
    </row>
    <row r="74" spans="4:17" ht="19" customHeight="1" x14ac:dyDescent="0.2">
      <c r="D74" s="6"/>
      <c r="E74" s="73"/>
      <c r="F74" s="73"/>
      <c r="G74" s="73"/>
      <c r="H74" s="73"/>
      <c r="I74" s="73"/>
      <c r="J74" s="73"/>
      <c r="K74" s="73"/>
      <c r="L74" s="73"/>
      <c r="M74" s="73"/>
      <c r="N74" s="73"/>
      <c r="O74" s="73"/>
      <c r="P74" s="73"/>
      <c r="Q74" s="30"/>
    </row>
    <row r="75" spans="4:17" ht="19" customHeight="1" x14ac:dyDescent="0.2">
      <c r="D75" s="6"/>
      <c r="E75" s="73"/>
      <c r="F75" s="73"/>
      <c r="G75" s="73"/>
      <c r="H75" s="73"/>
      <c r="I75" s="73"/>
      <c r="J75" s="73"/>
      <c r="K75" s="73"/>
      <c r="L75" s="73"/>
      <c r="M75" s="73"/>
      <c r="N75" s="73"/>
      <c r="O75" s="73"/>
      <c r="P75" s="73"/>
      <c r="Q75" s="30"/>
    </row>
    <row r="76" spans="4:17" ht="19" customHeight="1" x14ac:dyDescent="0.2">
      <c r="D76" s="6"/>
      <c r="E76" s="73"/>
      <c r="F76" s="73"/>
      <c r="G76" s="73"/>
      <c r="H76" s="73"/>
      <c r="I76" s="73"/>
      <c r="J76" s="73"/>
      <c r="K76" s="73"/>
      <c r="L76" s="73"/>
      <c r="M76" s="73"/>
      <c r="N76" s="73"/>
      <c r="O76" s="73"/>
      <c r="P76" s="73"/>
      <c r="Q76" s="30"/>
    </row>
    <row r="77" spans="4:17" ht="19" customHeight="1" x14ac:dyDescent="0.2">
      <c r="D77" s="6"/>
      <c r="E77" s="73"/>
      <c r="F77" s="73"/>
      <c r="G77" s="73"/>
      <c r="H77" s="73"/>
      <c r="I77" s="73"/>
      <c r="J77" s="73"/>
      <c r="K77" s="73"/>
      <c r="L77" s="73"/>
      <c r="M77" s="73"/>
      <c r="N77" s="73"/>
      <c r="O77" s="73"/>
      <c r="P77" s="73"/>
      <c r="Q77" s="30"/>
    </row>
    <row r="78" spans="4:17" ht="16" customHeight="1" x14ac:dyDescent="0.2">
      <c r="D78" s="6"/>
      <c r="E78" s="73"/>
      <c r="F78" s="73"/>
      <c r="G78" s="73"/>
      <c r="H78" s="73"/>
      <c r="I78" s="73"/>
      <c r="J78" s="73"/>
      <c r="K78" s="73"/>
      <c r="L78" s="73"/>
      <c r="M78" s="73"/>
      <c r="N78" s="73"/>
      <c r="O78" s="73"/>
      <c r="P78" s="73"/>
      <c r="Q78" s="30"/>
    </row>
    <row r="79" spans="4:17" ht="24" customHeight="1" x14ac:dyDescent="0.2">
      <c r="D79" s="6"/>
      <c r="E79" s="73"/>
      <c r="F79" s="73"/>
      <c r="G79" s="73"/>
      <c r="H79" s="73"/>
      <c r="I79" s="73"/>
      <c r="J79" s="73"/>
      <c r="K79" s="73"/>
      <c r="L79" s="73"/>
      <c r="M79" s="73"/>
      <c r="N79" s="73"/>
      <c r="O79" s="73"/>
      <c r="P79" s="73"/>
      <c r="Q79" s="30"/>
    </row>
    <row r="80" spans="4:17" ht="24" customHeight="1" x14ac:dyDescent="0.2">
      <c r="D80" s="6"/>
      <c r="E80" s="73"/>
      <c r="F80" s="73"/>
      <c r="G80" s="73"/>
      <c r="H80" s="73"/>
      <c r="I80" s="73"/>
      <c r="J80" s="73"/>
      <c r="K80" s="73"/>
      <c r="L80" s="73"/>
      <c r="M80" s="73"/>
      <c r="N80" s="73"/>
      <c r="O80" s="73"/>
      <c r="P80" s="73"/>
      <c r="Q80" s="30"/>
    </row>
    <row r="81" spans="4:17" ht="16" customHeight="1" x14ac:dyDescent="0.2">
      <c r="D81" s="6"/>
      <c r="E81" s="73"/>
      <c r="F81" s="73"/>
      <c r="G81" s="73"/>
      <c r="H81" s="73"/>
      <c r="I81" s="73"/>
      <c r="J81" s="73"/>
      <c r="K81" s="73"/>
      <c r="L81" s="73"/>
      <c r="M81" s="73"/>
      <c r="N81" s="73"/>
      <c r="O81" s="73"/>
      <c r="P81" s="73"/>
      <c r="Q81" s="30"/>
    </row>
    <row r="82" spans="4:17" ht="16" customHeight="1" x14ac:dyDescent="0.2">
      <c r="D82" s="6"/>
      <c r="E82" s="73"/>
      <c r="F82" s="73"/>
      <c r="G82" s="73"/>
      <c r="H82" s="73"/>
      <c r="I82" s="73"/>
      <c r="J82" s="73"/>
      <c r="K82" s="73"/>
      <c r="L82" s="73"/>
      <c r="M82" s="73"/>
      <c r="N82" s="73"/>
      <c r="O82" s="73"/>
      <c r="P82" s="73"/>
      <c r="Q82" s="30"/>
    </row>
    <row r="83" spans="4:17" ht="16" customHeight="1" x14ac:dyDescent="0.2">
      <c r="D83" s="6"/>
      <c r="E83" s="73"/>
      <c r="F83" s="73"/>
      <c r="G83" s="73"/>
      <c r="H83" s="73"/>
      <c r="I83" s="73"/>
      <c r="J83" s="73"/>
      <c r="K83" s="73"/>
      <c r="L83" s="73"/>
      <c r="M83" s="73"/>
      <c r="N83" s="73"/>
      <c r="O83" s="73"/>
      <c r="P83" s="73"/>
      <c r="Q83" s="30"/>
    </row>
    <row r="84" spans="4:17" ht="16" customHeight="1" x14ac:dyDescent="0.2">
      <c r="D84" s="6"/>
      <c r="E84" s="73"/>
      <c r="F84" s="73"/>
      <c r="G84" s="73"/>
      <c r="H84" s="73"/>
      <c r="I84" s="73"/>
      <c r="J84" s="73"/>
      <c r="K84" s="73"/>
      <c r="L84" s="73"/>
      <c r="M84" s="73"/>
      <c r="N84" s="73"/>
      <c r="O84" s="73"/>
      <c r="P84" s="73"/>
      <c r="Q84" s="30"/>
    </row>
    <row r="85" spans="4:17" ht="19" customHeight="1" x14ac:dyDescent="0.2">
      <c r="D85" s="6"/>
      <c r="E85" s="73"/>
      <c r="F85" s="73"/>
      <c r="G85" s="73"/>
      <c r="H85" s="73"/>
      <c r="I85" s="73"/>
      <c r="J85" s="73"/>
      <c r="K85" s="73"/>
      <c r="L85" s="73"/>
      <c r="M85" s="73"/>
      <c r="N85" s="73"/>
      <c r="O85" s="73"/>
      <c r="P85" s="73"/>
      <c r="Q85" s="30"/>
    </row>
    <row r="86" spans="4:17" ht="19" customHeight="1" x14ac:dyDescent="0.2">
      <c r="D86" s="6"/>
      <c r="E86" s="73"/>
      <c r="F86" s="73"/>
      <c r="G86" s="73"/>
      <c r="H86" s="73"/>
      <c r="I86" s="73"/>
      <c r="J86" s="73"/>
      <c r="K86" s="73"/>
      <c r="L86" s="73"/>
      <c r="M86" s="73"/>
      <c r="N86" s="73"/>
      <c r="O86" s="73"/>
      <c r="P86" s="73"/>
      <c r="Q86" s="30"/>
    </row>
    <row r="87" spans="4:17" ht="19" customHeight="1" x14ac:dyDescent="0.2">
      <c r="D87" s="6"/>
      <c r="E87" s="73"/>
      <c r="F87" s="73"/>
      <c r="G87" s="73"/>
      <c r="H87" s="73"/>
      <c r="I87" s="73"/>
      <c r="J87" s="73"/>
      <c r="K87" s="73"/>
      <c r="L87" s="73"/>
      <c r="M87" s="73"/>
      <c r="N87" s="73"/>
      <c r="O87" s="73"/>
      <c r="P87" s="73"/>
      <c r="Q87" s="30"/>
    </row>
    <row r="88" spans="4:17" ht="19" customHeight="1" x14ac:dyDescent="0.2">
      <c r="D88" s="6"/>
      <c r="E88" s="73"/>
      <c r="F88" s="73"/>
      <c r="G88" s="73"/>
      <c r="H88" s="73"/>
      <c r="I88" s="73"/>
      <c r="J88" s="73"/>
      <c r="K88" s="73"/>
      <c r="L88" s="73"/>
      <c r="M88" s="73"/>
      <c r="N88" s="73"/>
      <c r="O88" s="73"/>
      <c r="P88" s="73"/>
      <c r="Q88" s="30"/>
    </row>
    <row r="89" spans="4:17" ht="19" customHeight="1" x14ac:dyDescent="0.2">
      <c r="D89" s="6"/>
      <c r="E89" s="73"/>
      <c r="F89" s="73"/>
      <c r="G89" s="73"/>
      <c r="H89" s="73"/>
      <c r="I89" s="73"/>
      <c r="J89" s="73"/>
      <c r="K89" s="73"/>
      <c r="L89" s="73"/>
      <c r="M89" s="73"/>
      <c r="N89" s="73"/>
      <c r="O89" s="73"/>
      <c r="P89" s="73"/>
      <c r="Q89" s="30"/>
    </row>
    <row r="90" spans="4:17" ht="16" customHeight="1" x14ac:dyDescent="0.2">
      <c r="D90" s="6"/>
      <c r="E90" s="73"/>
      <c r="F90" s="73"/>
      <c r="G90" s="73"/>
      <c r="H90" s="73"/>
      <c r="I90" s="73"/>
      <c r="J90" s="73"/>
      <c r="K90" s="73"/>
      <c r="L90" s="73"/>
      <c r="M90" s="73"/>
      <c r="N90" s="73"/>
      <c r="O90" s="73"/>
      <c r="P90" s="73"/>
      <c r="Q90" s="30"/>
    </row>
    <row r="91" spans="4:17" ht="19" customHeight="1" x14ac:dyDescent="0.2">
      <c r="D91" s="6"/>
      <c r="E91" s="73"/>
      <c r="F91" s="73"/>
      <c r="G91" s="73"/>
      <c r="H91" s="73"/>
      <c r="I91" s="73"/>
      <c r="J91" s="73"/>
      <c r="K91" s="73"/>
      <c r="L91" s="73"/>
      <c r="M91" s="73"/>
      <c r="N91" s="73"/>
      <c r="O91" s="73"/>
      <c r="P91" s="73"/>
      <c r="Q91" s="30"/>
    </row>
    <row r="92" spans="4:17" ht="19" customHeight="1" x14ac:dyDescent="0.2">
      <c r="D92" s="6"/>
      <c r="E92" s="73"/>
      <c r="F92" s="73"/>
      <c r="G92" s="73"/>
      <c r="H92" s="73"/>
      <c r="I92" s="73"/>
      <c r="J92" s="73"/>
      <c r="K92" s="73"/>
      <c r="L92" s="73"/>
      <c r="M92" s="73"/>
      <c r="N92" s="73"/>
      <c r="O92" s="73"/>
      <c r="P92" s="73"/>
      <c r="Q92" s="30"/>
    </row>
    <row r="93" spans="4:17" ht="19" customHeight="1" x14ac:dyDescent="0.2">
      <c r="D93" s="6"/>
      <c r="E93" s="73"/>
      <c r="F93" s="73"/>
      <c r="G93" s="73"/>
      <c r="H93" s="73"/>
      <c r="I93" s="73"/>
      <c r="J93" s="73"/>
      <c r="K93" s="73"/>
      <c r="L93" s="73"/>
      <c r="M93" s="73"/>
      <c r="N93" s="73"/>
      <c r="O93" s="73"/>
      <c r="P93" s="73"/>
      <c r="Q93" s="30"/>
    </row>
    <row r="94" spans="4:17" ht="19" customHeight="1" x14ac:dyDescent="0.2">
      <c r="D94" s="6"/>
      <c r="E94" s="73"/>
      <c r="F94" s="73"/>
      <c r="G94" s="73"/>
      <c r="H94" s="73"/>
      <c r="I94" s="73"/>
      <c r="J94" s="73"/>
      <c r="K94" s="73"/>
      <c r="L94" s="73"/>
      <c r="M94" s="73"/>
      <c r="N94" s="73"/>
      <c r="O94" s="73"/>
      <c r="P94" s="73"/>
      <c r="Q94" s="30"/>
    </row>
    <row r="95" spans="4:17" ht="19" customHeight="1" x14ac:dyDescent="0.2">
      <c r="D95" s="6"/>
      <c r="E95" s="73"/>
      <c r="F95" s="73"/>
      <c r="G95" s="73"/>
      <c r="H95" s="73"/>
      <c r="I95" s="73"/>
      <c r="J95" s="73"/>
      <c r="K95" s="73"/>
      <c r="L95" s="73"/>
      <c r="M95" s="73"/>
      <c r="N95" s="73"/>
      <c r="O95" s="73"/>
      <c r="P95" s="73"/>
      <c r="Q95" s="30"/>
    </row>
    <row r="96" spans="4:17" ht="19" customHeight="1" x14ac:dyDescent="0.2">
      <c r="D96" s="6"/>
      <c r="E96" s="73"/>
      <c r="F96" s="73"/>
      <c r="G96" s="73"/>
      <c r="H96" s="73"/>
      <c r="I96" s="73"/>
      <c r="J96" s="73"/>
      <c r="K96" s="73"/>
      <c r="L96" s="73"/>
      <c r="M96" s="73"/>
      <c r="N96" s="73"/>
      <c r="O96" s="73"/>
      <c r="P96" s="73"/>
      <c r="Q96" s="30"/>
    </row>
    <row r="97" spans="4:17" ht="19" customHeight="1" x14ac:dyDescent="0.2">
      <c r="D97" s="6"/>
      <c r="E97" s="73"/>
      <c r="F97" s="73"/>
      <c r="G97" s="73"/>
      <c r="H97" s="73"/>
      <c r="I97" s="73"/>
      <c r="J97" s="73"/>
      <c r="K97" s="73"/>
      <c r="L97" s="73"/>
      <c r="M97" s="73"/>
      <c r="N97" s="73"/>
      <c r="O97" s="73"/>
      <c r="P97" s="73"/>
      <c r="Q97" s="30"/>
    </row>
    <row r="98" spans="4:17" ht="19" customHeight="1" x14ac:dyDescent="0.2">
      <c r="D98" s="6"/>
      <c r="E98" s="74"/>
      <c r="F98" s="74"/>
      <c r="G98" s="74"/>
      <c r="H98" s="74"/>
      <c r="I98" s="74"/>
      <c r="J98" s="74"/>
      <c r="K98" s="74"/>
      <c r="L98" s="74"/>
      <c r="M98" s="31"/>
      <c r="N98" s="31"/>
      <c r="O98" s="31"/>
      <c r="P98" s="30"/>
      <c r="Q98" s="30"/>
    </row>
    <row r="99" spans="4:17" ht="16" customHeight="1" x14ac:dyDescent="0.2">
      <c r="D99" s="6"/>
      <c r="E99" s="74"/>
      <c r="F99" s="74"/>
      <c r="G99" s="74"/>
      <c r="H99" s="74"/>
      <c r="I99" s="74"/>
      <c r="J99" s="74"/>
      <c r="K99" s="74"/>
      <c r="L99" s="74"/>
      <c r="M99" s="31"/>
      <c r="N99" s="31"/>
      <c r="O99" s="31"/>
      <c r="P99" s="30"/>
      <c r="Q99" s="30"/>
    </row>
    <row r="100" spans="4:17" ht="16" customHeight="1" x14ac:dyDescent="0.2">
      <c r="D100" s="6"/>
      <c r="E100" s="74"/>
      <c r="F100" s="74"/>
      <c r="G100" s="74"/>
      <c r="H100" s="74"/>
      <c r="I100" s="74"/>
      <c r="J100" s="74"/>
      <c r="K100" s="74"/>
      <c r="L100" s="74"/>
      <c r="M100" s="31"/>
      <c r="N100" s="31"/>
      <c r="O100" s="31"/>
      <c r="P100" s="30"/>
      <c r="Q100" s="30"/>
    </row>
    <row r="101" spans="4:17" ht="16" customHeight="1" x14ac:dyDescent="0.2">
      <c r="D101" s="6"/>
      <c r="E101" s="74"/>
      <c r="F101" s="74"/>
      <c r="G101" s="74"/>
      <c r="H101" s="74"/>
      <c r="I101" s="74"/>
      <c r="J101" s="74"/>
      <c r="K101" s="74"/>
      <c r="L101" s="74"/>
      <c r="M101" s="30"/>
      <c r="N101" s="30"/>
      <c r="O101" s="30"/>
      <c r="P101" s="30"/>
      <c r="Q101" s="30"/>
    </row>
    <row r="102" spans="4:17" ht="16" customHeight="1" x14ac:dyDescent="0.2">
      <c r="D102" s="6"/>
      <c r="E102" s="74"/>
      <c r="F102" s="74"/>
      <c r="G102" s="74"/>
      <c r="H102" s="74"/>
      <c r="I102" s="74"/>
      <c r="J102" s="74"/>
      <c r="K102" s="74"/>
      <c r="L102" s="74"/>
      <c r="M102" s="30"/>
      <c r="N102" s="30"/>
      <c r="O102" s="30"/>
      <c r="P102" s="30"/>
      <c r="Q102" s="30"/>
    </row>
    <row r="103" spans="4:17" ht="16" customHeight="1" x14ac:dyDescent="0.2">
      <c r="D103" s="6"/>
      <c r="E103" s="74"/>
      <c r="F103" s="74"/>
      <c r="G103" s="74"/>
      <c r="H103" s="74"/>
      <c r="I103" s="74"/>
      <c r="J103" s="74"/>
      <c r="K103" s="74"/>
      <c r="L103" s="74"/>
      <c r="M103" s="30"/>
      <c r="N103" s="30"/>
      <c r="O103" s="30"/>
      <c r="P103" s="30"/>
      <c r="Q103" s="30"/>
    </row>
    <row r="104" spans="4:17" ht="16" customHeight="1" x14ac:dyDescent="0.2">
      <c r="D104" s="6"/>
      <c r="E104" s="74"/>
      <c r="F104" s="74"/>
      <c r="G104" s="74"/>
      <c r="H104" s="74"/>
      <c r="I104" s="74"/>
      <c r="J104" s="74"/>
      <c r="K104" s="74"/>
      <c r="L104" s="74"/>
      <c r="M104" s="30"/>
      <c r="N104" s="30"/>
      <c r="O104" s="30"/>
      <c r="P104" s="30"/>
      <c r="Q104" s="30"/>
    </row>
    <row r="105" spans="4:17" ht="16" customHeight="1" x14ac:dyDescent="0.2">
      <c r="D105" s="6"/>
      <c r="E105" s="74"/>
      <c r="F105" s="74"/>
      <c r="G105" s="74"/>
      <c r="H105" s="74"/>
      <c r="I105" s="74"/>
      <c r="J105" s="74"/>
      <c r="K105" s="74"/>
      <c r="L105" s="74"/>
      <c r="M105" s="30"/>
      <c r="N105" s="30"/>
      <c r="O105" s="30"/>
      <c r="P105" s="30"/>
      <c r="Q105" s="30"/>
    </row>
    <row r="106" spans="4:17" ht="16" customHeight="1" x14ac:dyDescent="0.2">
      <c r="D106" s="6"/>
      <c r="E106" s="74"/>
      <c r="F106" s="74"/>
      <c r="G106" s="74"/>
      <c r="H106" s="74"/>
      <c r="I106" s="74"/>
      <c r="J106" s="74"/>
      <c r="K106" s="74"/>
      <c r="L106" s="74"/>
      <c r="M106" s="30"/>
      <c r="N106" s="30"/>
      <c r="O106" s="30"/>
      <c r="P106" s="30"/>
      <c r="Q106" s="30"/>
    </row>
    <row r="107" spans="4:17" ht="16" customHeight="1" x14ac:dyDescent="0.2">
      <c r="D107" s="6"/>
      <c r="E107" s="74"/>
      <c r="F107" s="74"/>
      <c r="G107" s="74"/>
      <c r="H107" s="74"/>
      <c r="I107" s="74"/>
      <c r="J107" s="74"/>
      <c r="K107" s="74"/>
      <c r="L107" s="74"/>
      <c r="M107" s="30"/>
      <c r="N107" s="30"/>
      <c r="O107" s="30"/>
      <c r="P107" s="30"/>
      <c r="Q107" s="30"/>
    </row>
    <row r="108" spans="4:17" ht="16" customHeight="1" x14ac:dyDescent="0.2">
      <c r="D108" s="6"/>
      <c r="E108" s="74"/>
      <c r="F108" s="74"/>
      <c r="G108" s="74"/>
      <c r="H108" s="74"/>
      <c r="I108" s="74"/>
      <c r="J108" s="74"/>
      <c r="K108" s="74"/>
      <c r="L108" s="74"/>
      <c r="M108" s="30"/>
      <c r="N108" s="30"/>
      <c r="O108" s="30"/>
      <c r="P108" s="30"/>
      <c r="Q108" s="30"/>
    </row>
    <row r="109" spans="4:17" ht="16" customHeight="1" x14ac:dyDescent="0.2">
      <c r="D109" s="6"/>
      <c r="E109" s="74"/>
      <c r="F109" s="74"/>
      <c r="G109" s="74"/>
      <c r="H109" s="74"/>
      <c r="I109" s="74"/>
      <c r="J109" s="74"/>
      <c r="K109" s="74"/>
      <c r="L109" s="74"/>
      <c r="M109" s="30"/>
      <c r="N109" s="30"/>
      <c r="O109" s="30"/>
      <c r="P109" s="30"/>
      <c r="Q109" s="30"/>
    </row>
    <row r="110" spans="4:17" x14ac:dyDescent="0.2">
      <c r="D110" s="6"/>
    </row>
    <row r="111" spans="4:17" x14ac:dyDescent="0.2">
      <c r="D111" s="6"/>
    </row>
    <row r="112" spans="4:17" x14ac:dyDescent="0.2">
      <c r="D112" s="6"/>
    </row>
    <row r="113" spans="4:4" x14ac:dyDescent="0.2">
      <c r="D113" s="6"/>
    </row>
    <row r="114" spans="4:4" x14ac:dyDescent="0.2">
      <c r="D114" s="6"/>
    </row>
    <row r="115" spans="4:4" x14ac:dyDescent="0.2">
      <c r="D115" s="6"/>
    </row>
    <row r="116" spans="4:4" x14ac:dyDescent="0.2">
      <c r="D116" s="6"/>
    </row>
    <row r="117" spans="4:4" x14ac:dyDescent="0.2">
      <c r="D117" s="6"/>
    </row>
    <row r="118" spans="4:4" x14ac:dyDescent="0.2">
      <c r="D118" s="6"/>
    </row>
    <row r="119" spans="4:4" x14ac:dyDescent="0.2">
      <c r="D119" s="6"/>
    </row>
    <row r="120" spans="4:4" x14ac:dyDescent="0.2">
      <c r="D120" s="6"/>
    </row>
    <row r="121" spans="4:4" x14ac:dyDescent="0.2">
      <c r="D121" s="6"/>
    </row>
    <row r="122" spans="4:4" x14ac:dyDescent="0.2">
      <c r="D122" s="6"/>
    </row>
    <row r="123" spans="4:4" x14ac:dyDescent="0.2">
      <c r="D123" s="6"/>
    </row>
    <row r="124" spans="4:4" x14ac:dyDescent="0.2">
      <c r="D124" s="6"/>
    </row>
    <row r="125" spans="4:4" x14ac:dyDescent="0.2">
      <c r="D125" s="6"/>
    </row>
    <row r="126" spans="4:4" x14ac:dyDescent="0.2">
      <c r="D126" s="6"/>
    </row>
    <row r="127" spans="4:4" x14ac:dyDescent="0.2">
      <c r="D127" s="6"/>
    </row>
    <row r="128" spans="4:4" x14ac:dyDescent="0.2">
      <c r="D128" s="6"/>
    </row>
    <row r="129" spans="4:4" x14ac:dyDescent="0.2">
      <c r="D129" s="6"/>
    </row>
    <row r="130" spans="4:4" x14ac:dyDescent="0.2">
      <c r="D130" s="6"/>
    </row>
    <row r="131" spans="4:4" x14ac:dyDescent="0.2">
      <c r="D131" s="6"/>
    </row>
    <row r="132" spans="4:4" x14ac:dyDescent="0.2">
      <c r="D132" s="6"/>
    </row>
    <row r="133" spans="4:4" x14ac:dyDescent="0.2">
      <c r="D133" s="6"/>
    </row>
    <row r="134" spans="4:4" x14ac:dyDescent="0.2">
      <c r="D134" s="6"/>
    </row>
    <row r="135" spans="4:4" x14ac:dyDescent="0.2">
      <c r="D135" s="6"/>
    </row>
    <row r="136" spans="4:4" x14ac:dyDescent="0.2">
      <c r="D136" s="6"/>
    </row>
    <row r="137" spans="4:4" x14ac:dyDescent="0.2">
      <c r="D137" s="6"/>
    </row>
    <row r="138" spans="4:4" x14ac:dyDescent="0.2">
      <c r="D138" s="6"/>
    </row>
    <row r="139" spans="4:4" x14ac:dyDescent="0.2">
      <c r="D139" s="6"/>
    </row>
    <row r="140" spans="4:4" x14ac:dyDescent="0.2">
      <c r="D140" s="6"/>
    </row>
    <row r="141" spans="4:4" x14ac:dyDescent="0.2">
      <c r="D141" s="6"/>
    </row>
    <row r="142" spans="4:4" x14ac:dyDescent="0.2">
      <c r="D142" s="6"/>
    </row>
    <row r="143" spans="4:4" x14ac:dyDescent="0.2">
      <c r="D143" s="6"/>
    </row>
    <row r="144" spans="4:4" x14ac:dyDescent="0.2">
      <c r="D144" s="6"/>
    </row>
    <row r="145" spans="4:4" x14ac:dyDescent="0.2">
      <c r="D145" s="6"/>
    </row>
    <row r="146" spans="4:4" x14ac:dyDescent="0.2">
      <c r="D146" s="6"/>
    </row>
    <row r="147" spans="4:4" x14ac:dyDescent="0.2">
      <c r="D147" s="6"/>
    </row>
    <row r="148" spans="4:4" x14ac:dyDescent="0.2">
      <c r="D148" s="6"/>
    </row>
    <row r="149" spans="4:4" x14ac:dyDescent="0.2">
      <c r="D149" s="6"/>
    </row>
    <row r="150" spans="4:4" x14ac:dyDescent="0.2">
      <c r="D150" s="6"/>
    </row>
    <row r="151" spans="4:4" x14ac:dyDescent="0.2">
      <c r="D151" s="6"/>
    </row>
    <row r="152" spans="4:4" x14ac:dyDescent="0.2">
      <c r="D152" s="6"/>
    </row>
    <row r="153" spans="4:4" x14ac:dyDescent="0.2">
      <c r="D153" s="6"/>
    </row>
    <row r="154" spans="4:4" x14ac:dyDescent="0.2">
      <c r="D154" s="6"/>
    </row>
    <row r="155" spans="4:4" x14ac:dyDescent="0.2">
      <c r="D155" s="6"/>
    </row>
    <row r="156" spans="4:4" x14ac:dyDescent="0.2">
      <c r="D156" s="6"/>
    </row>
    <row r="157" spans="4:4" x14ac:dyDescent="0.2">
      <c r="D157" s="6"/>
    </row>
    <row r="158" spans="4:4" x14ac:dyDescent="0.2">
      <c r="D158" s="6"/>
    </row>
    <row r="159" spans="4:4" x14ac:dyDescent="0.2">
      <c r="D159" s="6"/>
    </row>
    <row r="160" spans="4:4" x14ac:dyDescent="0.2">
      <c r="D160" s="6"/>
    </row>
    <row r="161" spans="4:4" x14ac:dyDescent="0.2">
      <c r="D161" s="6"/>
    </row>
    <row r="162" spans="4:4" x14ac:dyDescent="0.2">
      <c r="D162" s="6"/>
    </row>
    <row r="163" spans="4:4" x14ac:dyDescent="0.2">
      <c r="D163" s="6"/>
    </row>
    <row r="164" spans="4:4" x14ac:dyDescent="0.2">
      <c r="D164" s="6"/>
    </row>
    <row r="165" spans="4:4" x14ac:dyDescent="0.2">
      <c r="D165" s="6"/>
    </row>
    <row r="166" spans="4:4" x14ac:dyDescent="0.2">
      <c r="D166" s="6"/>
    </row>
    <row r="167" spans="4:4" x14ac:dyDescent="0.2">
      <c r="D167" s="6"/>
    </row>
    <row r="168" spans="4:4" x14ac:dyDescent="0.2">
      <c r="D168" s="6"/>
    </row>
    <row r="169" spans="4:4" x14ac:dyDescent="0.2">
      <c r="D169" s="6"/>
    </row>
    <row r="170" spans="4:4" x14ac:dyDescent="0.2">
      <c r="D170" s="6"/>
    </row>
    <row r="171" spans="4:4" x14ac:dyDescent="0.2">
      <c r="D171" s="6"/>
    </row>
    <row r="172" spans="4:4" x14ac:dyDescent="0.2">
      <c r="D172" s="6"/>
    </row>
    <row r="173" spans="4:4" x14ac:dyDescent="0.2">
      <c r="D173" s="6"/>
    </row>
    <row r="174" spans="4:4" x14ac:dyDescent="0.2">
      <c r="D174" s="6"/>
    </row>
    <row r="175" spans="4:4" x14ac:dyDescent="0.2">
      <c r="D175" s="6"/>
    </row>
    <row r="176" spans="4:4" x14ac:dyDescent="0.2">
      <c r="D176" s="6"/>
    </row>
    <row r="177" spans="4:4" x14ac:dyDescent="0.2">
      <c r="D177" s="6"/>
    </row>
    <row r="178" spans="4:4" x14ac:dyDescent="0.2">
      <c r="D178" s="6"/>
    </row>
    <row r="179" spans="4:4" x14ac:dyDescent="0.2">
      <c r="D179" s="6"/>
    </row>
    <row r="180" spans="4:4" x14ac:dyDescent="0.2">
      <c r="D180" s="6"/>
    </row>
    <row r="181" spans="4:4" x14ac:dyDescent="0.2">
      <c r="D181" s="6"/>
    </row>
    <row r="182" spans="4:4" x14ac:dyDescent="0.2">
      <c r="D182" s="6"/>
    </row>
    <row r="183" spans="4:4" x14ac:dyDescent="0.2">
      <c r="D183" s="6"/>
    </row>
    <row r="184" spans="4:4" x14ac:dyDescent="0.2">
      <c r="D184" s="6"/>
    </row>
    <row r="185" spans="4:4" x14ac:dyDescent="0.2">
      <c r="D185" s="6"/>
    </row>
    <row r="186" spans="4:4" x14ac:dyDescent="0.2">
      <c r="D186" s="6"/>
    </row>
    <row r="187" spans="4:4" x14ac:dyDescent="0.2">
      <c r="D187" s="6"/>
    </row>
    <row r="188" spans="4:4" x14ac:dyDescent="0.2">
      <c r="D188" s="6"/>
    </row>
    <row r="189" spans="4:4" x14ac:dyDescent="0.2">
      <c r="D189" s="6"/>
    </row>
    <row r="190" spans="4:4" x14ac:dyDescent="0.2">
      <c r="D190" s="6"/>
    </row>
    <row r="191" spans="4:4" x14ac:dyDescent="0.2">
      <c r="D191" s="6"/>
    </row>
    <row r="192" spans="4:4" x14ac:dyDescent="0.2">
      <c r="D192" s="6"/>
    </row>
    <row r="193" spans="4:4" x14ac:dyDescent="0.2">
      <c r="D193" s="6"/>
    </row>
    <row r="194" spans="4:4" x14ac:dyDescent="0.2">
      <c r="D194" s="6"/>
    </row>
    <row r="195" spans="4:4" x14ac:dyDescent="0.2">
      <c r="D195" s="6"/>
    </row>
    <row r="196" spans="4:4" x14ac:dyDescent="0.2">
      <c r="D196" s="6"/>
    </row>
    <row r="197" spans="4:4" x14ac:dyDescent="0.2">
      <c r="D197" s="6"/>
    </row>
    <row r="198" spans="4:4" x14ac:dyDescent="0.2">
      <c r="D198" s="6"/>
    </row>
    <row r="199" spans="4:4" x14ac:dyDescent="0.2">
      <c r="D199" s="6"/>
    </row>
    <row r="200" spans="4:4" x14ac:dyDescent="0.2">
      <c r="D200" s="6"/>
    </row>
    <row r="201" spans="4:4" x14ac:dyDescent="0.2">
      <c r="D201" s="6"/>
    </row>
    <row r="202" spans="4:4" x14ac:dyDescent="0.2">
      <c r="D202" s="6"/>
    </row>
    <row r="203" spans="4:4" x14ac:dyDescent="0.2">
      <c r="D203" s="6"/>
    </row>
    <row r="204" spans="4:4" x14ac:dyDescent="0.2">
      <c r="D204" s="6"/>
    </row>
    <row r="205" spans="4:4" x14ac:dyDescent="0.2">
      <c r="D205" s="6"/>
    </row>
    <row r="206" spans="4:4" x14ac:dyDescent="0.2">
      <c r="D206" s="6"/>
    </row>
    <row r="207" spans="4:4" x14ac:dyDescent="0.2">
      <c r="D207" s="6"/>
    </row>
    <row r="208" spans="4:4" x14ac:dyDescent="0.2">
      <c r="D208" s="6"/>
    </row>
    <row r="209" spans="4:4" x14ac:dyDescent="0.2">
      <c r="D209" s="6"/>
    </row>
    <row r="210" spans="4:4" x14ac:dyDescent="0.2">
      <c r="D210" s="6"/>
    </row>
    <row r="211" spans="4:4" x14ac:dyDescent="0.2">
      <c r="D211" s="6"/>
    </row>
    <row r="212" spans="4:4" x14ac:dyDescent="0.2">
      <c r="D212" s="6"/>
    </row>
    <row r="213" spans="4:4" x14ac:dyDescent="0.2">
      <c r="D213" s="6"/>
    </row>
    <row r="214" spans="4:4" x14ac:dyDescent="0.2">
      <c r="D214" s="6"/>
    </row>
    <row r="215" spans="4:4" x14ac:dyDescent="0.2">
      <c r="D215" s="6"/>
    </row>
    <row r="216" spans="4:4" x14ac:dyDescent="0.2">
      <c r="D216" s="6"/>
    </row>
    <row r="217" spans="4:4" x14ac:dyDescent="0.2">
      <c r="D217" s="6"/>
    </row>
    <row r="218" spans="4:4" x14ac:dyDescent="0.2">
      <c r="D218" s="6"/>
    </row>
    <row r="219" spans="4:4" x14ac:dyDescent="0.2">
      <c r="D219" s="6"/>
    </row>
    <row r="220" spans="4:4" x14ac:dyDescent="0.2">
      <c r="D220" s="6"/>
    </row>
    <row r="221" spans="4:4" x14ac:dyDescent="0.2">
      <c r="D221" s="6"/>
    </row>
    <row r="222" spans="4:4" x14ac:dyDescent="0.2">
      <c r="D222" s="6"/>
    </row>
    <row r="223" spans="4:4" x14ac:dyDescent="0.2">
      <c r="D223" s="6"/>
    </row>
    <row r="224" spans="4:4" x14ac:dyDescent="0.2">
      <c r="D224" s="6"/>
    </row>
    <row r="225" spans="4:4" x14ac:dyDescent="0.2">
      <c r="D225" s="6"/>
    </row>
    <row r="226" spans="4:4" x14ac:dyDescent="0.2">
      <c r="D226" s="6"/>
    </row>
    <row r="227" spans="4:4" x14ac:dyDescent="0.2">
      <c r="D227" s="6"/>
    </row>
    <row r="228" spans="4:4" x14ac:dyDescent="0.2">
      <c r="D228" s="6"/>
    </row>
    <row r="229" spans="4:4" x14ac:dyDescent="0.2">
      <c r="D229" s="6"/>
    </row>
    <row r="230" spans="4:4" x14ac:dyDescent="0.2">
      <c r="D230" s="6"/>
    </row>
    <row r="231" spans="4:4" x14ac:dyDescent="0.2">
      <c r="D231" s="6"/>
    </row>
    <row r="232" spans="4:4" x14ac:dyDescent="0.2">
      <c r="D232" s="6"/>
    </row>
    <row r="233" spans="4:4" x14ac:dyDescent="0.2">
      <c r="D233" s="6"/>
    </row>
    <row r="234" spans="4:4" x14ac:dyDescent="0.2">
      <c r="D234" s="6"/>
    </row>
    <row r="235" spans="4:4" x14ac:dyDescent="0.2">
      <c r="D235" s="6"/>
    </row>
    <row r="236" spans="4:4" x14ac:dyDescent="0.2">
      <c r="D236" s="6"/>
    </row>
    <row r="237" spans="4:4" x14ac:dyDescent="0.2">
      <c r="D237" s="6"/>
    </row>
    <row r="238" spans="4:4" x14ac:dyDescent="0.2">
      <c r="D238" s="6"/>
    </row>
    <row r="239" spans="4:4" x14ac:dyDescent="0.2">
      <c r="D239" s="6"/>
    </row>
    <row r="240" spans="4:4" x14ac:dyDescent="0.2">
      <c r="D240" s="6"/>
    </row>
    <row r="241" spans="4:4" x14ac:dyDescent="0.2">
      <c r="D241" s="6"/>
    </row>
    <row r="242" spans="4:4" x14ac:dyDescent="0.2">
      <c r="D242" s="6"/>
    </row>
    <row r="243" spans="4:4" x14ac:dyDescent="0.2">
      <c r="D243" s="6"/>
    </row>
    <row r="244" spans="4:4" x14ac:dyDescent="0.2">
      <c r="D244" s="6"/>
    </row>
    <row r="245" spans="4:4" x14ac:dyDescent="0.2">
      <c r="D245" s="6"/>
    </row>
    <row r="246" spans="4:4" x14ac:dyDescent="0.2">
      <c r="D246" s="6"/>
    </row>
    <row r="247" spans="4:4" x14ac:dyDescent="0.2">
      <c r="D247" s="6"/>
    </row>
    <row r="248" spans="4:4" x14ac:dyDescent="0.2">
      <c r="D248" s="6"/>
    </row>
    <row r="249" spans="4:4" x14ac:dyDescent="0.2">
      <c r="D249" s="6"/>
    </row>
    <row r="250" spans="4:4" x14ac:dyDescent="0.2">
      <c r="D250" s="6"/>
    </row>
    <row r="251" spans="4:4" x14ac:dyDescent="0.2">
      <c r="D251" s="6"/>
    </row>
    <row r="252" spans="4:4" x14ac:dyDescent="0.2">
      <c r="D252" s="6"/>
    </row>
    <row r="253" spans="4:4" x14ac:dyDescent="0.2">
      <c r="D253" s="6"/>
    </row>
    <row r="254" spans="4:4" x14ac:dyDescent="0.2">
      <c r="D254" s="6"/>
    </row>
    <row r="255" spans="4:4" x14ac:dyDescent="0.2">
      <c r="D255" s="6"/>
    </row>
    <row r="256" spans="4:4" x14ac:dyDescent="0.2">
      <c r="D256" s="6"/>
    </row>
    <row r="257" spans="4:4" x14ac:dyDescent="0.2">
      <c r="D257" s="6"/>
    </row>
    <row r="258" spans="4:4" x14ac:dyDescent="0.2">
      <c r="D258" s="6"/>
    </row>
    <row r="259" spans="4:4" x14ac:dyDescent="0.2">
      <c r="D259" s="6"/>
    </row>
    <row r="260" spans="4:4" x14ac:dyDescent="0.2">
      <c r="D260" s="6"/>
    </row>
    <row r="261" spans="4:4" x14ac:dyDescent="0.2">
      <c r="D261" s="6"/>
    </row>
    <row r="262" spans="4:4" x14ac:dyDescent="0.2">
      <c r="D262" s="6"/>
    </row>
    <row r="263" spans="4:4" x14ac:dyDescent="0.2">
      <c r="D263" s="6"/>
    </row>
    <row r="264" spans="4:4" x14ac:dyDescent="0.2">
      <c r="D264" s="6"/>
    </row>
    <row r="265" spans="4:4" x14ac:dyDescent="0.2">
      <c r="D265" s="6"/>
    </row>
    <row r="266" spans="4:4" x14ac:dyDescent="0.2">
      <c r="D266" s="6"/>
    </row>
    <row r="267" spans="4:4" x14ac:dyDescent="0.2">
      <c r="D267" s="6"/>
    </row>
    <row r="268" spans="4:4" x14ac:dyDescent="0.2">
      <c r="D268" s="6"/>
    </row>
    <row r="269" spans="4:4" x14ac:dyDescent="0.2">
      <c r="D269" s="6"/>
    </row>
    <row r="270" spans="4:4" x14ac:dyDescent="0.2">
      <c r="D270" s="6"/>
    </row>
    <row r="271" spans="4:4" x14ac:dyDescent="0.2">
      <c r="D271" s="6"/>
    </row>
    <row r="272" spans="4:4" x14ac:dyDescent="0.2">
      <c r="D272" s="6"/>
    </row>
    <row r="273" spans="4:4" x14ac:dyDescent="0.2">
      <c r="D273" s="6"/>
    </row>
    <row r="274" spans="4:4" x14ac:dyDescent="0.2">
      <c r="D274" s="6"/>
    </row>
    <row r="275" spans="4:4" x14ac:dyDescent="0.2">
      <c r="D275" s="6"/>
    </row>
    <row r="276" spans="4:4" x14ac:dyDescent="0.2">
      <c r="D276" s="6"/>
    </row>
    <row r="277" spans="4:4" x14ac:dyDescent="0.2">
      <c r="D277" s="6"/>
    </row>
    <row r="278" spans="4:4" x14ac:dyDescent="0.2">
      <c r="D278" s="6"/>
    </row>
    <row r="279" spans="4:4" x14ac:dyDescent="0.2">
      <c r="D279" s="6"/>
    </row>
    <row r="280" spans="4:4" x14ac:dyDescent="0.2">
      <c r="D280" s="6"/>
    </row>
    <row r="281" spans="4:4" x14ac:dyDescent="0.2">
      <c r="D281" s="6"/>
    </row>
    <row r="282" spans="4:4" x14ac:dyDescent="0.2">
      <c r="D282" s="6"/>
    </row>
    <row r="283" spans="4:4" x14ac:dyDescent="0.2">
      <c r="D283" s="6"/>
    </row>
    <row r="284" spans="4:4" x14ac:dyDescent="0.2">
      <c r="D284" s="6"/>
    </row>
    <row r="285" spans="4:4" x14ac:dyDescent="0.2">
      <c r="D285" s="6"/>
    </row>
    <row r="286" spans="4:4" x14ac:dyDescent="0.2">
      <c r="D286" s="6"/>
    </row>
    <row r="287" spans="4:4" x14ac:dyDescent="0.2">
      <c r="D287" s="6"/>
    </row>
    <row r="288" spans="4:4" x14ac:dyDescent="0.2">
      <c r="D288" s="6"/>
    </row>
    <row r="289" spans="4:4" x14ac:dyDescent="0.2">
      <c r="D289" s="6"/>
    </row>
    <row r="290" spans="4:4" x14ac:dyDescent="0.2">
      <c r="D290" s="6"/>
    </row>
    <row r="291" spans="4:4" x14ac:dyDescent="0.2">
      <c r="D291" s="6"/>
    </row>
    <row r="292" spans="4:4" x14ac:dyDescent="0.2">
      <c r="D292" s="6"/>
    </row>
    <row r="293" spans="4:4" x14ac:dyDescent="0.2">
      <c r="D293" s="6"/>
    </row>
    <row r="294" spans="4:4" x14ac:dyDescent="0.2">
      <c r="D294" s="6"/>
    </row>
    <row r="295" spans="4:4" x14ac:dyDescent="0.2">
      <c r="D295" s="6"/>
    </row>
    <row r="296" spans="4:4" x14ac:dyDescent="0.2">
      <c r="D296" s="6"/>
    </row>
    <row r="297" spans="4:4" x14ac:dyDescent="0.2">
      <c r="D297" s="6"/>
    </row>
    <row r="298" spans="4:4" x14ac:dyDescent="0.2">
      <c r="D298" s="6"/>
    </row>
    <row r="299" spans="4:4" x14ac:dyDescent="0.2">
      <c r="D299" s="6"/>
    </row>
    <row r="300" spans="4:4" x14ac:dyDescent="0.2">
      <c r="D300" s="6"/>
    </row>
    <row r="301" spans="4:4" x14ac:dyDescent="0.2">
      <c r="D301" s="6"/>
    </row>
    <row r="302" spans="4:4" x14ac:dyDescent="0.2">
      <c r="D302" s="6"/>
    </row>
    <row r="303" spans="4:4" x14ac:dyDescent="0.2">
      <c r="D303" s="6"/>
    </row>
    <row r="304" spans="4:4" x14ac:dyDescent="0.2">
      <c r="D304" s="6"/>
    </row>
    <row r="305" spans="4:4" x14ac:dyDescent="0.2">
      <c r="D305" s="6"/>
    </row>
    <row r="306" spans="4:4" x14ac:dyDescent="0.2">
      <c r="D306" s="6"/>
    </row>
    <row r="307" spans="4:4" x14ac:dyDescent="0.2">
      <c r="D307" s="6"/>
    </row>
    <row r="308" spans="4:4" x14ac:dyDescent="0.2">
      <c r="D308" s="6"/>
    </row>
    <row r="309" spans="4:4" x14ac:dyDescent="0.2">
      <c r="D309" s="6"/>
    </row>
    <row r="310" spans="4:4" x14ac:dyDescent="0.2">
      <c r="D310" s="6"/>
    </row>
    <row r="311" spans="4:4" x14ac:dyDescent="0.2">
      <c r="D311" s="6"/>
    </row>
    <row r="312" spans="4:4" x14ac:dyDescent="0.2">
      <c r="D312" s="6"/>
    </row>
    <row r="313" spans="4:4" x14ac:dyDescent="0.2">
      <c r="D313" s="6"/>
    </row>
    <row r="314" spans="4:4" x14ac:dyDescent="0.2">
      <c r="D314" s="6"/>
    </row>
    <row r="315" spans="4:4" x14ac:dyDescent="0.2">
      <c r="D315" s="6"/>
    </row>
    <row r="316" spans="4:4" x14ac:dyDescent="0.2">
      <c r="D316" s="6"/>
    </row>
    <row r="317" spans="4:4" x14ac:dyDescent="0.2">
      <c r="D317" s="6"/>
    </row>
    <row r="318" spans="4:4" x14ac:dyDescent="0.2">
      <c r="D318" s="6"/>
    </row>
    <row r="319" spans="4:4" x14ac:dyDescent="0.2">
      <c r="D319" s="6"/>
    </row>
    <row r="320" spans="4:4" x14ac:dyDescent="0.2">
      <c r="D320" s="6"/>
    </row>
    <row r="321" spans="4:4" x14ac:dyDescent="0.2">
      <c r="D321" s="6"/>
    </row>
    <row r="322" spans="4:4" x14ac:dyDescent="0.2">
      <c r="D322" s="6"/>
    </row>
    <row r="323" spans="4:4" x14ac:dyDescent="0.2">
      <c r="D323" s="6"/>
    </row>
    <row r="324" spans="4:4" x14ac:dyDescent="0.2">
      <c r="D324" s="6"/>
    </row>
    <row r="325" spans="4:4" x14ac:dyDescent="0.2">
      <c r="D325" s="6"/>
    </row>
    <row r="326" spans="4:4" x14ac:dyDescent="0.2">
      <c r="D326" s="6"/>
    </row>
    <row r="327" spans="4:4" x14ac:dyDescent="0.2">
      <c r="D327" s="6"/>
    </row>
    <row r="328" spans="4:4" x14ac:dyDescent="0.2">
      <c r="D328" s="6"/>
    </row>
    <row r="329" spans="4:4" x14ac:dyDescent="0.2">
      <c r="D329" s="6"/>
    </row>
    <row r="330" spans="4:4" x14ac:dyDescent="0.2">
      <c r="D330" s="6"/>
    </row>
    <row r="331" spans="4:4" x14ac:dyDescent="0.2">
      <c r="D331" s="6"/>
    </row>
    <row r="332" spans="4:4" x14ac:dyDescent="0.2">
      <c r="D332" s="6"/>
    </row>
    <row r="333" spans="4:4" x14ac:dyDescent="0.2">
      <c r="D333" s="6"/>
    </row>
    <row r="334" spans="4:4" x14ac:dyDescent="0.2">
      <c r="D334" s="6"/>
    </row>
    <row r="335" spans="4:4" x14ac:dyDescent="0.2">
      <c r="D335" s="6"/>
    </row>
    <row r="336" spans="4:4" x14ac:dyDescent="0.2">
      <c r="D336" s="6"/>
    </row>
    <row r="337" spans="4:4" x14ac:dyDescent="0.2">
      <c r="D337" s="6"/>
    </row>
    <row r="338" spans="4:4" x14ac:dyDescent="0.2">
      <c r="D338" s="6"/>
    </row>
    <row r="339" spans="4:4" x14ac:dyDescent="0.2">
      <c r="D339" s="6"/>
    </row>
    <row r="340" spans="4:4" x14ac:dyDescent="0.2">
      <c r="D340" s="6"/>
    </row>
    <row r="341" spans="4:4" x14ac:dyDescent="0.2">
      <c r="D341" s="6"/>
    </row>
    <row r="342" spans="4:4" x14ac:dyDescent="0.2">
      <c r="D342" s="6"/>
    </row>
    <row r="343" spans="4:4" x14ac:dyDescent="0.2">
      <c r="D343" s="6"/>
    </row>
    <row r="344" spans="4:4" x14ac:dyDescent="0.2">
      <c r="D344" s="6"/>
    </row>
    <row r="345" spans="4:4" x14ac:dyDescent="0.2">
      <c r="D345" s="6"/>
    </row>
    <row r="346" spans="4:4" x14ac:dyDescent="0.2">
      <c r="D346" s="6"/>
    </row>
    <row r="347" spans="4:4" x14ac:dyDescent="0.2">
      <c r="D347" s="6"/>
    </row>
    <row r="348" spans="4:4" x14ac:dyDescent="0.2">
      <c r="D348" s="6"/>
    </row>
    <row r="349" spans="4:4" x14ac:dyDescent="0.2">
      <c r="D349" s="6"/>
    </row>
    <row r="350" spans="4:4" x14ac:dyDescent="0.2">
      <c r="D350" s="6"/>
    </row>
    <row r="351" spans="4:4" x14ac:dyDescent="0.2">
      <c r="D351" s="6"/>
    </row>
    <row r="352" spans="4:4" x14ac:dyDescent="0.2">
      <c r="D352" s="6"/>
    </row>
    <row r="353" spans="4:4" x14ac:dyDescent="0.2">
      <c r="D353" s="6"/>
    </row>
    <row r="354" spans="4:4" x14ac:dyDescent="0.2">
      <c r="D354" s="6"/>
    </row>
    <row r="355" spans="4:4" x14ac:dyDescent="0.2">
      <c r="D355" s="6"/>
    </row>
    <row r="356" spans="4:4" x14ac:dyDescent="0.2">
      <c r="D356" s="6"/>
    </row>
    <row r="357" spans="4:4" x14ac:dyDescent="0.2">
      <c r="D357" s="6"/>
    </row>
    <row r="358" spans="4:4" x14ac:dyDescent="0.2">
      <c r="D358" s="6"/>
    </row>
    <row r="359" spans="4:4" x14ac:dyDescent="0.2">
      <c r="D359" s="6"/>
    </row>
    <row r="360" spans="4:4" x14ac:dyDescent="0.2">
      <c r="D360" s="6"/>
    </row>
    <row r="361" spans="4:4" x14ac:dyDescent="0.2">
      <c r="D361" s="6"/>
    </row>
    <row r="362" spans="4:4" x14ac:dyDescent="0.2">
      <c r="D362" s="6"/>
    </row>
    <row r="363" spans="4:4" x14ac:dyDescent="0.2">
      <c r="D363" s="6"/>
    </row>
    <row r="364" spans="4:4" x14ac:dyDescent="0.2">
      <c r="D364" s="6"/>
    </row>
    <row r="365" spans="4:4" x14ac:dyDescent="0.2">
      <c r="D365" s="6"/>
    </row>
    <row r="366" spans="4:4" x14ac:dyDescent="0.2">
      <c r="D366" s="6"/>
    </row>
    <row r="367" spans="4:4" x14ac:dyDescent="0.2">
      <c r="D367" s="6"/>
    </row>
    <row r="368" spans="4:4" x14ac:dyDescent="0.2">
      <c r="D368" s="6"/>
    </row>
    <row r="369" spans="4:4" x14ac:dyDescent="0.2">
      <c r="D369" s="6"/>
    </row>
    <row r="370" spans="4:4" x14ac:dyDescent="0.2">
      <c r="D370" s="6"/>
    </row>
    <row r="371" spans="4:4" x14ac:dyDescent="0.2">
      <c r="D371" s="6"/>
    </row>
    <row r="372" spans="4:4" x14ac:dyDescent="0.2">
      <c r="D372" s="6"/>
    </row>
    <row r="373" spans="4:4" x14ac:dyDescent="0.2">
      <c r="D373" s="6"/>
    </row>
    <row r="374" spans="4:4" x14ac:dyDescent="0.2">
      <c r="D374" s="6"/>
    </row>
    <row r="375" spans="4:4" x14ac:dyDescent="0.2">
      <c r="D375" s="6"/>
    </row>
    <row r="376" spans="4:4" x14ac:dyDescent="0.2">
      <c r="D376" s="6"/>
    </row>
    <row r="377" spans="4:4" x14ac:dyDescent="0.2">
      <c r="D377" s="6"/>
    </row>
    <row r="378" spans="4:4" x14ac:dyDescent="0.2">
      <c r="D378" s="6"/>
    </row>
    <row r="379" spans="4:4" x14ac:dyDescent="0.2">
      <c r="D379" s="6"/>
    </row>
    <row r="380" spans="4:4" x14ac:dyDescent="0.2">
      <c r="D380" s="6"/>
    </row>
    <row r="381" spans="4:4" x14ac:dyDescent="0.2">
      <c r="D381" s="6"/>
    </row>
    <row r="382" spans="4:4" x14ac:dyDescent="0.2">
      <c r="D382" s="6"/>
    </row>
    <row r="383" spans="4:4" x14ac:dyDescent="0.2">
      <c r="D383" s="6"/>
    </row>
    <row r="384" spans="4:4" x14ac:dyDescent="0.2">
      <c r="D384" s="6"/>
    </row>
    <row r="385" spans="4:4" x14ac:dyDescent="0.2">
      <c r="D385" s="6"/>
    </row>
    <row r="386" spans="4:4" x14ac:dyDescent="0.2">
      <c r="D386" s="6"/>
    </row>
    <row r="387" spans="4:4" x14ac:dyDescent="0.2">
      <c r="D387" s="6"/>
    </row>
    <row r="388" spans="4:4" x14ac:dyDescent="0.2">
      <c r="D388" s="6"/>
    </row>
    <row r="389" spans="4:4" x14ac:dyDescent="0.2">
      <c r="D389" s="6"/>
    </row>
    <row r="390" spans="4:4" x14ac:dyDescent="0.2">
      <c r="D390" s="6"/>
    </row>
    <row r="391" spans="4:4" x14ac:dyDescent="0.2">
      <c r="D391" s="6"/>
    </row>
    <row r="392" spans="4:4" x14ac:dyDescent="0.2">
      <c r="D392" s="6"/>
    </row>
    <row r="393" spans="4:4" x14ac:dyDescent="0.2">
      <c r="D393" s="6"/>
    </row>
    <row r="394" spans="4:4" x14ac:dyDescent="0.2">
      <c r="D394" s="6"/>
    </row>
    <row r="395" spans="4:4" x14ac:dyDescent="0.2">
      <c r="D395" s="6"/>
    </row>
    <row r="396" spans="4:4" x14ac:dyDescent="0.2">
      <c r="D396" s="6"/>
    </row>
    <row r="397" spans="4:4" x14ac:dyDescent="0.2">
      <c r="D397" s="6"/>
    </row>
    <row r="398" spans="4:4" x14ac:dyDescent="0.2">
      <c r="D398" s="6"/>
    </row>
    <row r="399" spans="4:4" x14ac:dyDescent="0.2">
      <c r="D399" s="6"/>
    </row>
    <row r="400" spans="4:4" x14ac:dyDescent="0.2">
      <c r="D400" s="6"/>
    </row>
    <row r="401" spans="4:4" x14ac:dyDescent="0.2">
      <c r="D401" s="6"/>
    </row>
    <row r="402" spans="4:4" x14ac:dyDescent="0.2">
      <c r="D402" s="6"/>
    </row>
    <row r="403" spans="4:4" x14ac:dyDescent="0.2">
      <c r="D403" s="6"/>
    </row>
    <row r="404" spans="4:4" x14ac:dyDescent="0.2">
      <c r="D404" s="6"/>
    </row>
    <row r="405" spans="4:4" x14ac:dyDescent="0.2">
      <c r="D405" s="6"/>
    </row>
    <row r="406" spans="4:4" x14ac:dyDescent="0.2">
      <c r="D406" s="6"/>
    </row>
    <row r="407" spans="4:4" x14ac:dyDescent="0.2">
      <c r="D407" s="6"/>
    </row>
    <row r="408" spans="4:4" x14ac:dyDescent="0.2">
      <c r="D408" s="6"/>
    </row>
    <row r="409" spans="4:4" x14ac:dyDescent="0.2">
      <c r="D409" s="6"/>
    </row>
    <row r="410" spans="4:4" x14ac:dyDescent="0.2">
      <c r="D410" s="6"/>
    </row>
    <row r="411" spans="4:4" x14ac:dyDescent="0.2">
      <c r="D411" s="6"/>
    </row>
    <row r="412" spans="4:4" x14ac:dyDescent="0.2">
      <c r="D412" s="6"/>
    </row>
    <row r="413" spans="4:4" x14ac:dyDescent="0.2">
      <c r="D413" s="6"/>
    </row>
    <row r="414" spans="4:4" x14ac:dyDescent="0.2">
      <c r="D414" s="6"/>
    </row>
    <row r="415" spans="4:4" x14ac:dyDescent="0.2">
      <c r="D415" s="6"/>
    </row>
    <row r="416" spans="4:4" x14ac:dyDescent="0.2">
      <c r="D416" s="6"/>
    </row>
    <row r="417" spans="4:4" x14ac:dyDescent="0.2">
      <c r="D417" s="6"/>
    </row>
    <row r="418" spans="4:4" x14ac:dyDescent="0.2">
      <c r="D418" s="6"/>
    </row>
    <row r="419" spans="4:4" x14ac:dyDescent="0.2">
      <c r="D419" s="6"/>
    </row>
    <row r="420" spans="4:4" x14ac:dyDescent="0.2">
      <c r="D420" s="6"/>
    </row>
    <row r="421" spans="4:4" x14ac:dyDescent="0.2">
      <c r="D421" s="6"/>
    </row>
    <row r="422" spans="4:4" x14ac:dyDescent="0.2">
      <c r="D422" s="6"/>
    </row>
    <row r="423" spans="4:4" x14ac:dyDescent="0.2">
      <c r="D423" s="6"/>
    </row>
    <row r="424" spans="4:4" x14ac:dyDescent="0.2">
      <c r="D424" s="6"/>
    </row>
    <row r="425" spans="4:4" x14ac:dyDescent="0.2">
      <c r="D425" s="6"/>
    </row>
    <row r="426" spans="4:4" x14ac:dyDescent="0.2">
      <c r="D426" s="6"/>
    </row>
    <row r="427" spans="4:4" x14ac:dyDescent="0.2">
      <c r="D427" s="6"/>
    </row>
    <row r="428" spans="4:4" x14ac:dyDescent="0.2">
      <c r="D428" s="6"/>
    </row>
    <row r="429" spans="4:4" x14ac:dyDescent="0.2">
      <c r="D429" s="6"/>
    </row>
    <row r="430" spans="4:4" x14ac:dyDescent="0.2">
      <c r="D430" s="6"/>
    </row>
    <row r="431" spans="4:4" x14ac:dyDescent="0.2">
      <c r="D431" s="6"/>
    </row>
    <row r="432" spans="4:4" x14ac:dyDescent="0.2">
      <c r="D432" s="6"/>
    </row>
    <row r="433" spans="4:4" x14ac:dyDescent="0.2">
      <c r="D433" s="6"/>
    </row>
    <row r="434" spans="4:4" x14ac:dyDescent="0.2">
      <c r="D434" s="6"/>
    </row>
    <row r="435" spans="4:4" x14ac:dyDescent="0.2">
      <c r="D435" s="6"/>
    </row>
    <row r="436" spans="4:4" x14ac:dyDescent="0.2">
      <c r="D436" s="6"/>
    </row>
    <row r="437" spans="4:4" x14ac:dyDescent="0.2">
      <c r="D437" s="6"/>
    </row>
    <row r="438" spans="4:4" x14ac:dyDescent="0.2">
      <c r="D438" s="6"/>
    </row>
    <row r="439" spans="4:4" x14ac:dyDescent="0.2">
      <c r="D439" s="6"/>
    </row>
    <row r="440" spans="4:4" x14ac:dyDescent="0.2">
      <c r="D440" s="6"/>
    </row>
    <row r="441" spans="4:4" x14ac:dyDescent="0.2">
      <c r="D441" s="6"/>
    </row>
    <row r="442" spans="4:4" x14ac:dyDescent="0.2">
      <c r="D442" s="6"/>
    </row>
    <row r="443" spans="4:4" x14ac:dyDescent="0.2">
      <c r="D443" s="6"/>
    </row>
    <row r="444" spans="4:4" x14ac:dyDescent="0.2">
      <c r="D444" s="6"/>
    </row>
    <row r="445" spans="4:4" x14ac:dyDescent="0.2">
      <c r="D445" s="6"/>
    </row>
    <row r="446" spans="4:4" x14ac:dyDescent="0.2">
      <c r="D446" s="6"/>
    </row>
    <row r="447" spans="4:4" x14ac:dyDescent="0.2">
      <c r="D447" s="6"/>
    </row>
    <row r="448" spans="4:4" x14ac:dyDescent="0.2">
      <c r="D448" s="6"/>
    </row>
    <row r="449" spans="4:4" x14ac:dyDescent="0.2">
      <c r="D449" s="6"/>
    </row>
    <row r="450" spans="4:4" x14ac:dyDescent="0.2">
      <c r="D450" s="6"/>
    </row>
    <row r="451" spans="4:4" x14ac:dyDescent="0.2">
      <c r="D451" s="6"/>
    </row>
    <row r="452" spans="4:4" x14ac:dyDescent="0.2">
      <c r="D452" s="6"/>
    </row>
    <row r="453" spans="4:4" x14ac:dyDescent="0.2">
      <c r="D453" s="6"/>
    </row>
    <row r="454" spans="4:4" x14ac:dyDescent="0.2">
      <c r="D454" s="6"/>
    </row>
    <row r="455" spans="4:4" x14ac:dyDescent="0.2">
      <c r="D455" s="6"/>
    </row>
    <row r="456" spans="4:4" x14ac:dyDescent="0.2">
      <c r="D456" s="6"/>
    </row>
    <row r="457" spans="4:4" x14ac:dyDescent="0.2">
      <c r="D457" s="6"/>
    </row>
    <row r="458" spans="4:4" x14ac:dyDescent="0.2">
      <c r="D458" s="6"/>
    </row>
    <row r="459" spans="4:4" x14ac:dyDescent="0.2">
      <c r="D459" s="6"/>
    </row>
    <row r="460" spans="4:4" x14ac:dyDescent="0.2">
      <c r="D460" s="6"/>
    </row>
    <row r="461" spans="4:4" x14ac:dyDescent="0.2">
      <c r="D461" s="6"/>
    </row>
    <row r="462" spans="4:4" x14ac:dyDescent="0.2">
      <c r="D462" s="6"/>
    </row>
    <row r="463" spans="4:4" x14ac:dyDescent="0.2">
      <c r="D463" s="6"/>
    </row>
    <row r="464" spans="4:4" x14ac:dyDescent="0.2">
      <c r="D464" s="6"/>
    </row>
    <row r="465" spans="4:4" x14ac:dyDescent="0.2">
      <c r="D465" s="6"/>
    </row>
    <row r="466" spans="4:4" x14ac:dyDescent="0.2">
      <c r="D466" s="6"/>
    </row>
    <row r="467" spans="4:4" x14ac:dyDescent="0.2">
      <c r="D467" s="6"/>
    </row>
    <row r="468" spans="4:4" x14ac:dyDescent="0.2">
      <c r="D468" s="6"/>
    </row>
    <row r="469" spans="4:4" x14ac:dyDescent="0.2">
      <c r="D469" s="6"/>
    </row>
    <row r="470" spans="4:4" x14ac:dyDescent="0.2">
      <c r="D470" s="6"/>
    </row>
    <row r="471" spans="4:4" x14ac:dyDescent="0.2">
      <c r="D471" s="6"/>
    </row>
    <row r="472" spans="4:4" x14ac:dyDescent="0.2">
      <c r="D472" s="6"/>
    </row>
    <row r="473" spans="4:4" x14ac:dyDescent="0.2">
      <c r="D473" s="6"/>
    </row>
    <row r="474" spans="4:4" x14ac:dyDescent="0.2">
      <c r="D474" s="6"/>
    </row>
    <row r="475" spans="4:4" x14ac:dyDescent="0.2">
      <c r="D475" s="6"/>
    </row>
    <row r="476" spans="4:4" x14ac:dyDescent="0.2">
      <c r="D476" s="6"/>
    </row>
    <row r="477" spans="4:4" x14ac:dyDescent="0.2">
      <c r="D477" s="6"/>
    </row>
    <row r="478" spans="4:4" x14ac:dyDescent="0.2">
      <c r="D478" s="6"/>
    </row>
    <row r="479" spans="4:4" x14ac:dyDescent="0.2">
      <c r="D479" s="6"/>
    </row>
    <row r="480" spans="4:4" x14ac:dyDescent="0.2">
      <c r="D480" s="6"/>
    </row>
    <row r="481" spans="4:4" x14ac:dyDescent="0.2">
      <c r="D481" s="6"/>
    </row>
    <row r="482" spans="4:4" x14ac:dyDescent="0.2">
      <c r="D482" s="6"/>
    </row>
    <row r="483" spans="4:4" x14ac:dyDescent="0.2">
      <c r="D483" s="6"/>
    </row>
    <row r="484" spans="4:4" x14ac:dyDescent="0.2">
      <c r="D484" s="6"/>
    </row>
    <row r="485" spans="4:4" x14ac:dyDescent="0.2">
      <c r="D485" s="6"/>
    </row>
    <row r="486" spans="4:4" x14ac:dyDescent="0.2">
      <c r="D486" s="6"/>
    </row>
    <row r="487" spans="4:4" x14ac:dyDescent="0.2">
      <c r="D487" s="6"/>
    </row>
    <row r="488" spans="4:4" x14ac:dyDescent="0.2">
      <c r="D488" s="6"/>
    </row>
    <row r="489" spans="4:4" x14ac:dyDescent="0.2">
      <c r="D489" s="6"/>
    </row>
    <row r="490" spans="4:4" x14ac:dyDescent="0.2">
      <c r="D490" s="6"/>
    </row>
    <row r="491" spans="4:4" x14ac:dyDescent="0.2">
      <c r="D491" s="6"/>
    </row>
    <row r="492" spans="4:4" x14ac:dyDescent="0.2">
      <c r="D492" s="6"/>
    </row>
    <row r="493" spans="4:4" x14ac:dyDescent="0.2">
      <c r="D493" s="6"/>
    </row>
    <row r="494" spans="4:4" x14ac:dyDescent="0.2">
      <c r="D494" s="6"/>
    </row>
    <row r="495" spans="4:4" x14ac:dyDescent="0.2">
      <c r="D495" s="6"/>
    </row>
    <row r="496" spans="4:4" x14ac:dyDescent="0.2">
      <c r="D496" s="6"/>
    </row>
    <row r="497" spans="4:4" x14ac:dyDescent="0.2">
      <c r="D497" s="6"/>
    </row>
    <row r="498" spans="4:4" x14ac:dyDescent="0.2">
      <c r="D498" s="6"/>
    </row>
    <row r="499" spans="4:4" x14ac:dyDescent="0.2">
      <c r="D499" s="6"/>
    </row>
    <row r="500" spans="4:4" x14ac:dyDescent="0.2">
      <c r="D500" s="6"/>
    </row>
    <row r="501" spans="4:4" x14ac:dyDescent="0.2">
      <c r="D501" s="6"/>
    </row>
    <row r="502" spans="4:4" x14ac:dyDescent="0.2">
      <c r="D502" s="6"/>
    </row>
    <row r="503" spans="4:4" x14ac:dyDescent="0.2">
      <c r="D503" s="6"/>
    </row>
    <row r="504" spans="4:4" x14ac:dyDescent="0.2">
      <c r="D504" s="6"/>
    </row>
    <row r="505" spans="4:4" x14ac:dyDescent="0.2">
      <c r="D505" s="6"/>
    </row>
    <row r="506" spans="4:4" x14ac:dyDescent="0.2">
      <c r="D506" s="6"/>
    </row>
    <row r="507" spans="4:4" x14ac:dyDescent="0.2">
      <c r="D507" s="6"/>
    </row>
    <row r="508" spans="4:4" x14ac:dyDescent="0.2">
      <c r="D508" s="6"/>
    </row>
    <row r="509" spans="4:4" x14ac:dyDescent="0.2">
      <c r="D509" s="6"/>
    </row>
    <row r="510" spans="4:4" x14ac:dyDescent="0.2">
      <c r="D510" s="6"/>
    </row>
    <row r="511" spans="4:4" x14ac:dyDescent="0.2">
      <c r="D511" s="6"/>
    </row>
    <row r="512" spans="4:4" x14ac:dyDescent="0.2">
      <c r="D512" s="6"/>
    </row>
    <row r="513" spans="4:4" x14ac:dyDescent="0.2">
      <c r="D513" s="6"/>
    </row>
    <row r="514" spans="4:4" x14ac:dyDescent="0.2">
      <c r="D514" s="6"/>
    </row>
    <row r="515" spans="4:4" x14ac:dyDescent="0.2">
      <c r="D515" s="6"/>
    </row>
    <row r="516" spans="4:4" x14ac:dyDescent="0.2">
      <c r="D516" s="6"/>
    </row>
    <row r="517" spans="4:4" x14ac:dyDescent="0.2">
      <c r="D517" s="6"/>
    </row>
    <row r="518" spans="4:4" x14ac:dyDescent="0.2">
      <c r="D518" s="6"/>
    </row>
    <row r="519" spans="4:4" x14ac:dyDescent="0.2">
      <c r="D519" s="6"/>
    </row>
    <row r="520" spans="4:4" x14ac:dyDescent="0.2">
      <c r="D520" s="6"/>
    </row>
    <row r="521" spans="4:4" x14ac:dyDescent="0.2">
      <c r="D521" s="6"/>
    </row>
    <row r="522" spans="4:4" x14ac:dyDescent="0.2">
      <c r="D522" s="6"/>
    </row>
    <row r="523" spans="4:4" x14ac:dyDescent="0.2">
      <c r="D523" s="6"/>
    </row>
    <row r="524" spans="4:4" x14ac:dyDescent="0.2">
      <c r="D524" s="6"/>
    </row>
    <row r="525" spans="4:4" x14ac:dyDescent="0.2">
      <c r="D525" s="6"/>
    </row>
    <row r="526" spans="4:4" x14ac:dyDescent="0.2">
      <c r="D526" s="6"/>
    </row>
    <row r="527" spans="4:4" x14ac:dyDescent="0.2">
      <c r="D527" s="6"/>
    </row>
    <row r="528" spans="4:4" x14ac:dyDescent="0.2">
      <c r="D528" s="6"/>
    </row>
    <row r="529" spans="4:4" x14ac:dyDescent="0.2">
      <c r="D529" s="6"/>
    </row>
    <row r="530" spans="4:4" x14ac:dyDescent="0.2">
      <c r="D530" s="6"/>
    </row>
    <row r="531" spans="4:4" x14ac:dyDescent="0.2">
      <c r="D531" s="6"/>
    </row>
    <row r="532" spans="4:4" x14ac:dyDescent="0.2">
      <c r="D532" s="6"/>
    </row>
    <row r="533" spans="4:4" x14ac:dyDescent="0.2">
      <c r="D533" s="6"/>
    </row>
    <row r="534" spans="4:4" x14ac:dyDescent="0.2">
      <c r="D534" s="6"/>
    </row>
    <row r="535" spans="4:4" x14ac:dyDescent="0.2">
      <c r="D535" s="6"/>
    </row>
    <row r="536" spans="4:4" x14ac:dyDescent="0.2">
      <c r="D536" s="6"/>
    </row>
    <row r="537" spans="4:4" x14ac:dyDescent="0.2">
      <c r="D537" s="6"/>
    </row>
    <row r="538" spans="4:4" x14ac:dyDescent="0.2">
      <c r="D538" s="6"/>
    </row>
    <row r="539" spans="4:4" x14ac:dyDescent="0.2">
      <c r="D539" s="6"/>
    </row>
    <row r="540" spans="4:4" x14ac:dyDescent="0.2">
      <c r="D540" s="6"/>
    </row>
    <row r="541" spans="4:4" x14ac:dyDescent="0.2">
      <c r="D541" s="6"/>
    </row>
    <row r="542" spans="4:4" x14ac:dyDescent="0.2">
      <c r="D542" s="6"/>
    </row>
    <row r="543" spans="4:4" x14ac:dyDescent="0.2">
      <c r="D543" s="6"/>
    </row>
    <row r="544" spans="4:4" x14ac:dyDescent="0.2">
      <c r="D544" s="6"/>
    </row>
    <row r="545" spans="4:4" x14ac:dyDescent="0.2">
      <c r="D545" s="6"/>
    </row>
    <row r="546" spans="4:4" x14ac:dyDescent="0.2">
      <c r="D546" s="6"/>
    </row>
    <row r="547" spans="4:4" x14ac:dyDescent="0.2">
      <c r="D547" s="6"/>
    </row>
    <row r="548" spans="4:4" x14ac:dyDescent="0.2">
      <c r="D548" s="6"/>
    </row>
    <row r="549" spans="4:4" x14ac:dyDescent="0.2">
      <c r="D549" s="6"/>
    </row>
    <row r="550" spans="4:4" x14ac:dyDescent="0.2">
      <c r="D550" s="6"/>
    </row>
    <row r="551" spans="4:4" x14ac:dyDescent="0.2">
      <c r="D551" s="6"/>
    </row>
    <row r="552" spans="4:4" x14ac:dyDescent="0.2">
      <c r="D552" s="6"/>
    </row>
    <row r="553" spans="4:4" x14ac:dyDescent="0.2">
      <c r="D553" s="6"/>
    </row>
    <row r="554" spans="4:4" x14ac:dyDescent="0.2">
      <c r="D554" s="6"/>
    </row>
    <row r="555" spans="4:4" x14ac:dyDescent="0.2">
      <c r="D555" s="6"/>
    </row>
    <row r="556" spans="4:4" x14ac:dyDescent="0.2">
      <c r="D556" s="6"/>
    </row>
    <row r="557" spans="4:4" x14ac:dyDescent="0.2">
      <c r="D557" s="6"/>
    </row>
    <row r="558" spans="4:4" x14ac:dyDescent="0.2">
      <c r="D558" s="6"/>
    </row>
    <row r="559" spans="4:4" x14ac:dyDescent="0.2">
      <c r="D559" s="6"/>
    </row>
    <row r="560" spans="4:4" x14ac:dyDescent="0.2">
      <c r="D560" s="6"/>
    </row>
    <row r="561" spans="4:4" x14ac:dyDescent="0.2">
      <c r="D561" s="6"/>
    </row>
    <row r="562" spans="4:4" x14ac:dyDescent="0.2">
      <c r="D562" s="6"/>
    </row>
    <row r="563" spans="4:4" x14ac:dyDescent="0.2">
      <c r="D563" s="6"/>
    </row>
    <row r="564" spans="4:4" x14ac:dyDescent="0.2">
      <c r="D564" s="6"/>
    </row>
    <row r="565" spans="4:4" x14ac:dyDescent="0.2">
      <c r="D565" s="6"/>
    </row>
    <row r="566" spans="4:4" x14ac:dyDescent="0.2">
      <c r="D566" s="6"/>
    </row>
    <row r="567" spans="4:4" x14ac:dyDescent="0.2">
      <c r="D567" s="6"/>
    </row>
    <row r="568" spans="4:4" x14ac:dyDescent="0.2">
      <c r="D568" s="6"/>
    </row>
    <row r="569" spans="4:4" x14ac:dyDescent="0.2">
      <c r="D569" s="6"/>
    </row>
    <row r="570" spans="4:4" x14ac:dyDescent="0.2">
      <c r="D570" s="6"/>
    </row>
    <row r="571" spans="4:4" x14ac:dyDescent="0.2">
      <c r="D571" s="6"/>
    </row>
    <row r="572" spans="4:4" x14ac:dyDescent="0.2">
      <c r="D572" s="6"/>
    </row>
    <row r="573" spans="4:4" x14ac:dyDescent="0.2">
      <c r="D573" s="6"/>
    </row>
    <row r="574" spans="4:4" x14ac:dyDescent="0.2">
      <c r="D574" s="6"/>
    </row>
    <row r="575" spans="4:4" x14ac:dyDescent="0.2">
      <c r="D575" s="6"/>
    </row>
    <row r="576" spans="4:4" x14ac:dyDescent="0.2">
      <c r="D576" s="6"/>
    </row>
    <row r="577" spans="4:4" x14ac:dyDescent="0.2">
      <c r="D577" s="6"/>
    </row>
    <row r="578" spans="4:4" x14ac:dyDescent="0.2">
      <c r="D578" s="6"/>
    </row>
    <row r="579" spans="4:4" x14ac:dyDescent="0.2">
      <c r="D579" s="6"/>
    </row>
    <row r="580" spans="4:4" x14ac:dyDescent="0.2">
      <c r="D580" s="6"/>
    </row>
    <row r="581" spans="4:4" x14ac:dyDescent="0.2">
      <c r="D581" s="6"/>
    </row>
    <row r="582" spans="4:4" x14ac:dyDescent="0.2">
      <c r="D582" s="6"/>
    </row>
    <row r="583" spans="4:4" x14ac:dyDescent="0.2">
      <c r="D583" s="6"/>
    </row>
    <row r="584" spans="4:4" x14ac:dyDescent="0.2">
      <c r="D584" s="6"/>
    </row>
    <row r="585" spans="4:4" x14ac:dyDescent="0.2">
      <c r="D585" s="6"/>
    </row>
    <row r="586" spans="4:4" x14ac:dyDescent="0.2">
      <c r="D586" s="6"/>
    </row>
    <row r="587" spans="4:4" x14ac:dyDescent="0.2">
      <c r="D587" s="6"/>
    </row>
    <row r="588" spans="4:4" x14ac:dyDescent="0.2">
      <c r="D588" s="6"/>
    </row>
    <row r="589" spans="4:4" x14ac:dyDescent="0.2">
      <c r="D589" s="6"/>
    </row>
    <row r="590" spans="4:4" x14ac:dyDescent="0.2">
      <c r="D590" s="6"/>
    </row>
    <row r="591" spans="4:4" x14ac:dyDescent="0.2">
      <c r="D591" s="6"/>
    </row>
    <row r="592" spans="4:4" x14ac:dyDescent="0.2">
      <c r="D592" s="6"/>
    </row>
    <row r="593" spans="4:4" x14ac:dyDescent="0.2">
      <c r="D593" s="6"/>
    </row>
    <row r="594" spans="4:4" x14ac:dyDescent="0.2">
      <c r="D594" s="6"/>
    </row>
    <row r="595" spans="4:4" x14ac:dyDescent="0.2">
      <c r="D595" s="6"/>
    </row>
    <row r="596" spans="4:4" x14ac:dyDescent="0.2">
      <c r="D596" s="6"/>
    </row>
    <row r="597" spans="4:4" x14ac:dyDescent="0.2">
      <c r="D597" s="6"/>
    </row>
    <row r="598" spans="4:4" x14ac:dyDescent="0.2">
      <c r="D598" s="6"/>
    </row>
    <row r="599" spans="4:4" x14ac:dyDescent="0.2">
      <c r="D599" s="6"/>
    </row>
    <row r="600" spans="4:4" x14ac:dyDescent="0.2">
      <c r="D600" s="6"/>
    </row>
    <row r="601" spans="4:4" x14ac:dyDescent="0.2">
      <c r="D601" s="6"/>
    </row>
    <row r="602" spans="4:4" x14ac:dyDescent="0.2">
      <c r="D602" s="6"/>
    </row>
    <row r="603" spans="4:4" x14ac:dyDescent="0.2">
      <c r="D603" s="6"/>
    </row>
    <row r="604" spans="4:4" x14ac:dyDescent="0.2">
      <c r="D604" s="6"/>
    </row>
    <row r="605" spans="4:4" x14ac:dyDescent="0.2">
      <c r="D605" s="6"/>
    </row>
    <row r="606" spans="4:4" x14ac:dyDescent="0.2">
      <c r="D606" s="6"/>
    </row>
    <row r="607" spans="4:4" x14ac:dyDescent="0.2">
      <c r="D607" s="6"/>
    </row>
    <row r="608" spans="4:4" x14ac:dyDescent="0.2">
      <c r="D608" s="6"/>
    </row>
    <row r="609" spans="4:4" x14ac:dyDescent="0.2">
      <c r="D609" s="6"/>
    </row>
    <row r="610" spans="4:4" x14ac:dyDescent="0.2">
      <c r="D610" s="6"/>
    </row>
    <row r="611" spans="4:4" x14ac:dyDescent="0.2">
      <c r="D611" s="6"/>
    </row>
    <row r="612" spans="4:4" x14ac:dyDescent="0.2">
      <c r="D612" s="6"/>
    </row>
    <row r="613" spans="4:4" x14ac:dyDescent="0.2">
      <c r="D613" s="6"/>
    </row>
    <row r="614" spans="4:4" x14ac:dyDescent="0.2">
      <c r="D614" s="6"/>
    </row>
    <row r="615" spans="4:4" x14ac:dyDescent="0.2">
      <c r="D615" s="6"/>
    </row>
    <row r="616" spans="4:4" x14ac:dyDescent="0.2">
      <c r="D616" s="6"/>
    </row>
    <row r="617" spans="4:4" x14ac:dyDescent="0.2">
      <c r="D617" s="6"/>
    </row>
    <row r="618" spans="4:4" x14ac:dyDescent="0.2">
      <c r="D618" s="6"/>
    </row>
    <row r="619" spans="4:4" x14ac:dyDescent="0.2">
      <c r="D619" s="6"/>
    </row>
    <row r="620" spans="4:4" x14ac:dyDescent="0.2">
      <c r="D620" s="6"/>
    </row>
    <row r="621" spans="4:4" x14ac:dyDescent="0.2">
      <c r="D621" s="6"/>
    </row>
    <row r="622" spans="4:4" x14ac:dyDescent="0.2">
      <c r="D622" s="6"/>
    </row>
    <row r="623" spans="4:4" x14ac:dyDescent="0.2">
      <c r="D623" s="6"/>
    </row>
    <row r="624" spans="4:4" x14ac:dyDescent="0.2">
      <c r="D624" s="6"/>
    </row>
    <row r="625" spans="4:4" x14ac:dyDescent="0.2">
      <c r="D625" s="6"/>
    </row>
    <row r="626" spans="4:4" x14ac:dyDescent="0.2">
      <c r="D626" s="6"/>
    </row>
    <row r="627" spans="4:4" x14ac:dyDescent="0.2">
      <c r="D627" s="6"/>
    </row>
    <row r="628" spans="4:4" x14ac:dyDescent="0.2">
      <c r="D628" s="6"/>
    </row>
    <row r="629" spans="4:4" x14ac:dyDescent="0.2">
      <c r="D629" s="6"/>
    </row>
    <row r="630" spans="4:4" x14ac:dyDescent="0.2">
      <c r="D630" s="6"/>
    </row>
    <row r="631" spans="4:4" x14ac:dyDescent="0.2">
      <c r="D631" s="6"/>
    </row>
    <row r="632" spans="4:4" x14ac:dyDescent="0.2">
      <c r="D632" s="6"/>
    </row>
    <row r="633" spans="4:4" x14ac:dyDescent="0.2">
      <c r="D633" s="6"/>
    </row>
    <row r="634" spans="4:4" x14ac:dyDescent="0.2">
      <c r="D634" s="6"/>
    </row>
    <row r="635" spans="4:4" x14ac:dyDescent="0.2">
      <c r="D635" s="6"/>
    </row>
    <row r="636" spans="4:4" x14ac:dyDescent="0.2">
      <c r="D636" s="6"/>
    </row>
    <row r="637" spans="4:4" x14ac:dyDescent="0.2">
      <c r="D637" s="6"/>
    </row>
    <row r="638" spans="4:4" x14ac:dyDescent="0.2">
      <c r="D638" s="6"/>
    </row>
    <row r="639" spans="4:4" x14ac:dyDescent="0.2">
      <c r="D639" s="6"/>
    </row>
    <row r="640" spans="4:4" x14ac:dyDescent="0.2">
      <c r="D640" s="6"/>
    </row>
    <row r="641" spans="4:4" x14ac:dyDescent="0.2">
      <c r="D641" s="6"/>
    </row>
    <row r="642" spans="4:4" x14ac:dyDescent="0.2">
      <c r="D642" s="6"/>
    </row>
    <row r="643" spans="4:4" x14ac:dyDescent="0.2">
      <c r="D643" s="6"/>
    </row>
    <row r="644" spans="4:4" x14ac:dyDescent="0.2">
      <c r="D644" s="6"/>
    </row>
    <row r="645" spans="4:4" x14ac:dyDescent="0.2">
      <c r="D645" s="6"/>
    </row>
    <row r="646" spans="4:4" x14ac:dyDescent="0.2">
      <c r="D646" s="6"/>
    </row>
    <row r="647" spans="4:4" x14ac:dyDescent="0.2">
      <c r="D647" s="6"/>
    </row>
    <row r="648" spans="4:4" x14ac:dyDescent="0.2">
      <c r="D648" s="6"/>
    </row>
    <row r="649" spans="4:4" x14ac:dyDescent="0.2">
      <c r="D649" s="6"/>
    </row>
    <row r="650" spans="4:4" x14ac:dyDescent="0.2">
      <c r="D650" s="6"/>
    </row>
    <row r="651" spans="4:4" x14ac:dyDescent="0.2">
      <c r="D651" s="6"/>
    </row>
    <row r="652" spans="4:4" x14ac:dyDescent="0.2">
      <c r="D652" s="6"/>
    </row>
    <row r="653" spans="4:4" x14ac:dyDescent="0.2">
      <c r="D653" s="6"/>
    </row>
    <row r="654" spans="4:4" x14ac:dyDescent="0.2">
      <c r="D654" s="6"/>
    </row>
    <row r="655" spans="4:4" x14ac:dyDescent="0.2">
      <c r="D655" s="6"/>
    </row>
    <row r="656" spans="4:4" x14ac:dyDescent="0.2">
      <c r="D656" s="6"/>
    </row>
    <row r="657" spans="4:4" x14ac:dyDescent="0.2">
      <c r="D657" s="6"/>
    </row>
    <row r="658" spans="4:4" x14ac:dyDescent="0.2">
      <c r="D658" s="6"/>
    </row>
    <row r="659" spans="4:4" x14ac:dyDescent="0.2">
      <c r="D659" s="6"/>
    </row>
    <row r="660" spans="4:4" x14ac:dyDescent="0.2">
      <c r="D660" s="6"/>
    </row>
    <row r="661" spans="4:4" x14ac:dyDescent="0.2">
      <c r="D661" s="6"/>
    </row>
    <row r="662" spans="4:4" x14ac:dyDescent="0.2">
      <c r="D662" s="6"/>
    </row>
    <row r="663" spans="4:4" x14ac:dyDescent="0.2">
      <c r="D663" s="6"/>
    </row>
    <row r="664" spans="4:4" x14ac:dyDescent="0.2">
      <c r="D664" s="6"/>
    </row>
    <row r="665" spans="4:4" x14ac:dyDescent="0.2">
      <c r="D665" s="6"/>
    </row>
    <row r="666" spans="4:4" x14ac:dyDescent="0.2">
      <c r="D666" s="6"/>
    </row>
    <row r="667" spans="4:4" x14ac:dyDescent="0.2">
      <c r="D667" s="6"/>
    </row>
    <row r="668" spans="4:4" x14ac:dyDescent="0.2">
      <c r="D668" s="6"/>
    </row>
    <row r="669" spans="4:4" x14ac:dyDescent="0.2">
      <c r="D669" s="6"/>
    </row>
    <row r="670" spans="4:4" x14ac:dyDescent="0.2">
      <c r="D670" s="6"/>
    </row>
    <row r="671" spans="4:4" x14ac:dyDescent="0.2">
      <c r="D671" s="6"/>
    </row>
    <row r="672" spans="4:4" x14ac:dyDescent="0.2">
      <c r="D672" s="6"/>
    </row>
    <row r="673" spans="4:4" x14ac:dyDescent="0.2">
      <c r="D673" s="6"/>
    </row>
    <row r="674" spans="4:4" x14ac:dyDescent="0.2">
      <c r="D674" s="6"/>
    </row>
    <row r="675" spans="4:4" x14ac:dyDescent="0.2">
      <c r="D675" s="6"/>
    </row>
    <row r="676" spans="4:4" x14ac:dyDescent="0.2">
      <c r="D676" s="6"/>
    </row>
    <row r="677" spans="4:4" x14ac:dyDescent="0.2">
      <c r="D677" s="6"/>
    </row>
    <row r="678" spans="4:4" x14ac:dyDescent="0.2">
      <c r="D678" s="6"/>
    </row>
    <row r="679" spans="4:4" x14ac:dyDescent="0.2">
      <c r="D679" s="6"/>
    </row>
    <row r="680" spans="4:4" x14ac:dyDescent="0.2">
      <c r="D680" s="6"/>
    </row>
    <row r="681" spans="4:4" x14ac:dyDescent="0.2">
      <c r="D681" s="6"/>
    </row>
    <row r="682" spans="4:4" x14ac:dyDescent="0.2">
      <c r="D682" s="6"/>
    </row>
    <row r="683" spans="4:4" x14ac:dyDescent="0.2">
      <c r="D683" s="6"/>
    </row>
    <row r="684" spans="4:4" x14ac:dyDescent="0.2">
      <c r="D684" s="6"/>
    </row>
    <row r="685" spans="4:4" x14ac:dyDescent="0.2">
      <c r="D685" s="6"/>
    </row>
    <row r="686" spans="4:4" x14ac:dyDescent="0.2">
      <c r="D686" s="6"/>
    </row>
    <row r="687" spans="4:4" x14ac:dyDescent="0.2">
      <c r="D687" s="6"/>
    </row>
    <row r="688" spans="4:4" x14ac:dyDescent="0.2">
      <c r="D688" s="6"/>
    </row>
    <row r="689" spans="4:4" x14ac:dyDescent="0.2">
      <c r="D689" s="6"/>
    </row>
    <row r="690" spans="4:4" x14ac:dyDescent="0.2">
      <c r="D690" s="6"/>
    </row>
    <row r="691" spans="4:4" x14ac:dyDescent="0.2">
      <c r="D691" s="6"/>
    </row>
    <row r="692" spans="4:4" x14ac:dyDescent="0.2">
      <c r="D692" s="6"/>
    </row>
    <row r="693" spans="4:4" x14ac:dyDescent="0.2">
      <c r="D693" s="6"/>
    </row>
    <row r="694" spans="4:4" x14ac:dyDescent="0.2">
      <c r="D694" s="6"/>
    </row>
    <row r="695" spans="4:4" x14ac:dyDescent="0.2">
      <c r="D695" s="6"/>
    </row>
    <row r="696" spans="4:4" x14ac:dyDescent="0.2">
      <c r="D696" s="6"/>
    </row>
    <row r="697" spans="4:4" x14ac:dyDescent="0.2">
      <c r="D697" s="6"/>
    </row>
    <row r="698" spans="4:4" x14ac:dyDescent="0.2">
      <c r="D698" s="6"/>
    </row>
    <row r="699" spans="4:4" x14ac:dyDescent="0.2">
      <c r="D699" s="6"/>
    </row>
    <row r="700" spans="4:4" x14ac:dyDescent="0.2">
      <c r="D700" s="6"/>
    </row>
    <row r="701" spans="4:4" x14ac:dyDescent="0.2">
      <c r="D701" s="6"/>
    </row>
    <row r="702" spans="4:4" x14ac:dyDescent="0.2">
      <c r="D702" s="6"/>
    </row>
    <row r="703" spans="4:4" x14ac:dyDescent="0.2">
      <c r="D703" s="6"/>
    </row>
    <row r="704" spans="4:4" x14ac:dyDescent="0.2">
      <c r="D704" s="6"/>
    </row>
    <row r="705" spans="4:4" x14ac:dyDescent="0.2">
      <c r="D705" s="6"/>
    </row>
    <row r="706" spans="4:4" x14ac:dyDescent="0.2">
      <c r="D706" s="6"/>
    </row>
    <row r="707" spans="4:4" x14ac:dyDescent="0.2">
      <c r="D707" s="6"/>
    </row>
    <row r="708" spans="4:4" x14ac:dyDescent="0.2">
      <c r="D708" s="6"/>
    </row>
    <row r="709" spans="4:4" x14ac:dyDescent="0.2">
      <c r="D709" s="6"/>
    </row>
    <row r="710" spans="4:4" x14ac:dyDescent="0.2">
      <c r="D710" s="6"/>
    </row>
    <row r="711" spans="4:4" x14ac:dyDescent="0.2">
      <c r="D711" s="6"/>
    </row>
    <row r="712" spans="4:4" x14ac:dyDescent="0.2">
      <c r="D712" s="6"/>
    </row>
    <row r="713" spans="4:4" x14ac:dyDescent="0.2">
      <c r="D713" s="6"/>
    </row>
    <row r="714" spans="4:4" x14ac:dyDescent="0.2">
      <c r="D714" s="6"/>
    </row>
    <row r="715" spans="4:4" x14ac:dyDescent="0.2">
      <c r="D715" s="6"/>
    </row>
    <row r="716" spans="4:4" x14ac:dyDescent="0.2">
      <c r="D716" s="6"/>
    </row>
    <row r="717" spans="4:4" x14ac:dyDescent="0.2">
      <c r="D717" s="6"/>
    </row>
    <row r="718" spans="4:4" x14ac:dyDescent="0.2">
      <c r="D718" s="6"/>
    </row>
    <row r="719" spans="4:4" x14ac:dyDescent="0.2">
      <c r="D719" s="6"/>
    </row>
    <row r="720" spans="4:4" x14ac:dyDescent="0.2">
      <c r="D720" s="6"/>
    </row>
    <row r="721" spans="4:4" x14ac:dyDescent="0.2">
      <c r="D721" s="6"/>
    </row>
    <row r="722" spans="4:4" x14ac:dyDescent="0.2">
      <c r="D722" s="6"/>
    </row>
    <row r="723" spans="4:4" x14ac:dyDescent="0.2">
      <c r="D723" s="6"/>
    </row>
    <row r="724" spans="4:4" x14ac:dyDescent="0.2">
      <c r="D724" s="6"/>
    </row>
    <row r="725" spans="4:4" x14ac:dyDescent="0.2">
      <c r="D725" s="6"/>
    </row>
    <row r="726" spans="4:4" x14ac:dyDescent="0.2">
      <c r="D726" s="6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9470E-0592-3342-8A4F-75DB0158F6E3}">
  <dimension ref="A2:S41"/>
  <sheetViews>
    <sheetView workbookViewId="0">
      <selection activeCell="B18" sqref="B18:F18"/>
    </sheetView>
  </sheetViews>
  <sheetFormatPr baseColWidth="10" defaultRowHeight="16" x14ac:dyDescent="0.2"/>
  <cols>
    <col min="2" max="2" width="24.83203125" customWidth="1"/>
    <col min="3" max="3" width="12" customWidth="1"/>
    <col min="4" max="4" width="12.33203125" customWidth="1"/>
    <col min="5" max="5" width="12" customWidth="1"/>
    <col min="6" max="6" width="12.5" customWidth="1"/>
  </cols>
  <sheetData>
    <row r="2" spans="2:19" ht="19" x14ac:dyDescent="0.25">
      <c r="C2" s="163" t="s">
        <v>85</v>
      </c>
      <c r="D2" s="163"/>
      <c r="E2" s="163"/>
      <c r="F2" s="163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</row>
    <row r="3" spans="2:19" ht="21" x14ac:dyDescent="0.25">
      <c r="B3" s="36"/>
      <c r="C3" s="161" t="s">
        <v>51</v>
      </c>
      <c r="D3" s="161"/>
      <c r="E3" s="161"/>
      <c r="F3" s="161"/>
      <c r="H3" s="160"/>
      <c r="I3" s="160"/>
      <c r="J3" s="160"/>
      <c r="K3" s="160"/>
      <c r="L3" s="160"/>
      <c r="M3" s="160"/>
      <c r="N3" s="160"/>
      <c r="O3" s="160"/>
      <c r="P3" s="160"/>
      <c r="Q3" s="160"/>
      <c r="R3" s="160"/>
      <c r="S3" s="160"/>
    </row>
    <row r="4" spans="2:19" ht="19" x14ac:dyDescent="0.25">
      <c r="B4" s="37"/>
      <c r="C4" s="4" t="s">
        <v>12</v>
      </c>
      <c r="D4" s="4" t="s">
        <v>12</v>
      </c>
      <c r="E4" s="4" t="s">
        <v>13</v>
      </c>
      <c r="F4" s="4" t="s">
        <v>13</v>
      </c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20"/>
    </row>
    <row r="5" spans="2:19" ht="19" x14ac:dyDescent="0.2">
      <c r="B5" s="4" t="s">
        <v>27</v>
      </c>
      <c r="C5" s="4" t="s">
        <v>14</v>
      </c>
      <c r="D5" s="4" t="s">
        <v>15</v>
      </c>
      <c r="E5" s="4" t="s">
        <v>14</v>
      </c>
      <c r="F5" s="4" t="s">
        <v>15</v>
      </c>
      <c r="G5" s="2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</row>
    <row r="6" spans="2:19" ht="19" x14ac:dyDescent="0.25">
      <c r="B6" s="4" t="s">
        <v>17</v>
      </c>
      <c r="C6" s="45">
        <v>13</v>
      </c>
      <c r="D6" s="38">
        <v>12.5</v>
      </c>
      <c r="E6" s="38">
        <v>15.2</v>
      </c>
      <c r="F6" s="38">
        <v>29.2</v>
      </c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</row>
    <row r="7" spans="2:19" ht="19" x14ac:dyDescent="0.25">
      <c r="B7" s="4" t="s">
        <v>18</v>
      </c>
      <c r="C7" s="45">
        <v>9.9</v>
      </c>
      <c r="D7" s="39">
        <v>12.5</v>
      </c>
      <c r="E7" s="38">
        <v>8.6999999999999993</v>
      </c>
      <c r="F7" s="38">
        <v>29.2</v>
      </c>
      <c r="H7" s="160"/>
      <c r="I7" s="160"/>
      <c r="J7" s="160"/>
      <c r="K7" s="160"/>
      <c r="L7" s="160"/>
      <c r="M7" s="160"/>
      <c r="N7" s="160"/>
      <c r="O7" s="160"/>
      <c r="P7" s="160"/>
      <c r="Q7" s="160"/>
      <c r="R7" s="160"/>
      <c r="S7" s="160"/>
    </row>
    <row r="8" spans="2:19" ht="19" x14ac:dyDescent="0.25">
      <c r="B8" s="4" t="s">
        <v>19</v>
      </c>
      <c r="C8" s="45">
        <v>16.5</v>
      </c>
      <c r="D8" s="39">
        <v>11.1</v>
      </c>
      <c r="E8" s="38">
        <v>19.2</v>
      </c>
      <c r="F8" s="38">
        <v>29.2</v>
      </c>
      <c r="G8" s="21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</row>
    <row r="9" spans="2:19" ht="19" x14ac:dyDescent="0.25">
      <c r="B9" s="4" t="s">
        <v>20</v>
      </c>
      <c r="C9" s="45">
        <v>14.3</v>
      </c>
      <c r="D9" s="39">
        <v>11.1</v>
      </c>
      <c r="E9" s="38">
        <v>17.3</v>
      </c>
      <c r="F9" s="38">
        <v>26.3</v>
      </c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</row>
    <row r="10" spans="2:19" ht="19" x14ac:dyDescent="0.25">
      <c r="B10" s="32" t="s">
        <v>21</v>
      </c>
      <c r="C10" s="45">
        <v>6.8</v>
      </c>
      <c r="D10" s="39">
        <v>8.4</v>
      </c>
      <c r="E10" s="39">
        <v>7.7</v>
      </c>
      <c r="F10" s="39">
        <v>14.4</v>
      </c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</row>
    <row r="11" spans="2:19" ht="19" x14ac:dyDescent="0.25">
      <c r="B11" s="32" t="s">
        <v>22</v>
      </c>
      <c r="C11" s="45">
        <v>7.6</v>
      </c>
      <c r="D11" s="39">
        <v>9.1999999999999993</v>
      </c>
      <c r="E11" s="39">
        <v>11.2</v>
      </c>
      <c r="F11" s="39">
        <v>18.5</v>
      </c>
    </row>
    <row r="12" spans="2:19" ht="19" x14ac:dyDescent="0.25">
      <c r="B12" s="4" t="s">
        <v>23</v>
      </c>
      <c r="C12" s="45">
        <v>17.8</v>
      </c>
      <c r="D12" s="39">
        <v>10.1</v>
      </c>
      <c r="E12" s="38">
        <v>21.1</v>
      </c>
      <c r="F12" s="38">
        <v>19.899999999999999</v>
      </c>
    </row>
    <row r="13" spans="2:19" ht="19" x14ac:dyDescent="0.25">
      <c r="B13" s="4" t="s">
        <v>24</v>
      </c>
      <c r="C13" s="45">
        <v>9.9</v>
      </c>
      <c r="D13" s="39">
        <v>10.7</v>
      </c>
      <c r="E13" s="38">
        <v>8.8000000000000007</v>
      </c>
      <c r="F13" s="38">
        <v>16.2</v>
      </c>
    </row>
    <row r="14" spans="2:19" ht="19" x14ac:dyDescent="0.25">
      <c r="B14" s="4" t="s">
        <v>25</v>
      </c>
      <c r="C14" s="45">
        <v>10.7</v>
      </c>
      <c r="D14" s="38">
        <v>12.7</v>
      </c>
      <c r="E14" s="38">
        <v>12.6</v>
      </c>
      <c r="F14" s="38">
        <v>26.8</v>
      </c>
    </row>
    <row r="15" spans="2:19" ht="19" x14ac:dyDescent="0.25">
      <c r="B15" s="4" t="s">
        <v>26</v>
      </c>
      <c r="C15" s="45">
        <v>6.1</v>
      </c>
      <c r="D15" s="38">
        <v>8.9</v>
      </c>
      <c r="E15" s="38">
        <v>7</v>
      </c>
      <c r="F15" s="38">
        <v>18</v>
      </c>
    </row>
    <row r="17" spans="1:6" x14ac:dyDescent="0.2">
      <c r="B17" s="162" t="s">
        <v>53</v>
      </c>
      <c r="C17" s="162"/>
      <c r="D17" s="162"/>
      <c r="E17" s="162"/>
      <c r="F17" s="162"/>
    </row>
    <row r="18" spans="1:6" x14ac:dyDescent="0.2">
      <c r="A18" s="31"/>
      <c r="B18" s="156" t="s">
        <v>73</v>
      </c>
      <c r="C18" s="156"/>
      <c r="D18" s="156"/>
      <c r="E18" s="156"/>
      <c r="F18" s="156"/>
    </row>
    <row r="19" spans="1:6" ht="19" x14ac:dyDescent="0.2">
      <c r="A19" s="31"/>
      <c r="B19" s="20"/>
      <c r="D19" s="31"/>
    </row>
    <row r="20" spans="1:6" ht="19" x14ac:dyDescent="0.2">
      <c r="A20" s="31"/>
      <c r="B20" s="20"/>
      <c r="C20" s="31"/>
      <c r="D20" s="31"/>
    </row>
    <row r="21" spans="1:6" ht="19" x14ac:dyDescent="0.2">
      <c r="A21" s="31"/>
      <c r="B21" s="20"/>
      <c r="C21" s="31"/>
      <c r="D21" s="31"/>
    </row>
    <row r="22" spans="1:6" ht="19" x14ac:dyDescent="0.2">
      <c r="A22" s="31"/>
      <c r="B22" s="20"/>
      <c r="C22" s="31"/>
      <c r="D22" s="31"/>
    </row>
    <row r="23" spans="1:6" ht="19" x14ac:dyDescent="0.2">
      <c r="A23" s="31"/>
      <c r="B23" s="20"/>
      <c r="C23" s="31"/>
      <c r="D23" s="31"/>
    </row>
    <row r="24" spans="1:6" ht="19" x14ac:dyDescent="0.2">
      <c r="A24" s="31"/>
      <c r="B24" s="20"/>
      <c r="C24" s="31"/>
      <c r="D24" s="31"/>
    </row>
    <row r="25" spans="1:6" ht="19" x14ac:dyDescent="0.2">
      <c r="A25" s="31"/>
      <c r="B25" s="20"/>
      <c r="C25" s="31"/>
      <c r="D25" s="31"/>
    </row>
    <row r="26" spans="1:6" ht="19" x14ac:dyDescent="0.2">
      <c r="A26" s="31"/>
      <c r="B26" s="20"/>
      <c r="C26" s="31"/>
      <c r="D26" s="31"/>
    </row>
    <row r="27" spans="1:6" ht="19" x14ac:dyDescent="0.2">
      <c r="A27" s="31"/>
      <c r="B27" s="20"/>
      <c r="C27" s="31"/>
      <c r="D27" s="31"/>
    </row>
    <row r="28" spans="1:6" ht="19" x14ac:dyDescent="0.2">
      <c r="A28" s="31"/>
      <c r="B28" s="20"/>
      <c r="C28" s="31"/>
      <c r="D28" s="31"/>
    </row>
    <row r="29" spans="1:6" ht="19" x14ac:dyDescent="0.2">
      <c r="A29" s="31"/>
      <c r="B29" s="20"/>
      <c r="C29" s="31"/>
      <c r="D29" s="31"/>
    </row>
    <row r="30" spans="1:6" ht="19" x14ac:dyDescent="0.2">
      <c r="A30" s="31"/>
      <c r="B30" s="20"/>
      <c r="C30" s="31"/>
      <c r="D30" s="31"/>
    </row>
    <row r="31" spans="1:6" x14ac:dyDescent="0.2">
      <c r="A31" s="31"/>
      <c r="B31" s="31"/>
      <c r="C31" s="31"/>
      <c r="D31" s="31"/>
    </row>
    <row r="32" spans="1:6" x14ac:dyDescent="0.2">
      <c r="A32" s="31"/>
      <c r="B32" s="31"/>
      <c r="C32" s="31"/>
      <c r="D32" s="31"/>
    </row>
    <row r="33" spans="1:4" x14ac:dyDescent="0.2">
      <c r="A33" s="31"/>
      <c r="B33" s="31"/>
      <c r="C33" s="31"/>
      <c r="D33" s="31"/>
    </row>
    <row r="34" spans="1:4" x14ac:dyDescent="0.2">
      <c r="A34" s="31"/>
      <c r="B34" s="31"/>
      <c r="C34" s="31"/>
      <c r="D34" s="31"/>
    </row>
    <row r="35" spans="1:4" x14ac:dyDescent="0.2">
      <c r="A35" s="31"/>
      <c r="B35" s="31"/>
      <c r="C35" s="31"/>
      <c r="D35" s="31"/>
    </row>
    <row r="36" spans="1:4" x14ac:dyDescent="0.2">
      <c r="A36" s="30"/>
      <c r="B36" s="30"/>
      <c r="C36" s="30"/>
      <c r="D36" s="30"/>
    </row>
    <row r="37" spans="1:4" x14ac:dyDescent="0.2">
      <c r="A37" s="30"/>
      <c r="B37" s="30"/>
      <c r="C37" s="30"/>
      <c r="D37" s="30"/>
    </row>
    <row r="38" spans="1:4" x14ac:dyDescent="0.2">
      <c r="A38" s="30"/>
      <c r="B38" s="30"/>
      <c r="C38" s="30"/>
      <c r="D38" s="30"/>
    </row>
    <row r="39" spans="1:4" x14ac:dyDescent="0.2">
      <c r="A39" s="30"/>
      <c r="B39" s="30"/>
      <c r="C39" s="30"/>
      <c r="D39" s="30"/>
    </row>
    <row r="40" spans="1:4" x14ac:dyDescent="0.2">
      <c r="A40" s="30"/>
      <c r="B40" s="30"/>
      <c r="C40" s="30"/>
      <c r="D40" s="30"/>
    </row>
    <row r="41" spans="1:4" x14ac:dyDescent="0.2">
      <c r="A41" s="30"/>
      <c r="B41" s="30"/>
      <c r="C41" s="30"/>
      <c r="D41" s="30"/>
    </row>
  </sheetData>
  <mergeCells count="6">
    <mergeCell ref="B18:F18"/>
    <mergeCell ref="C2:F2"/>
    <mergeCell ref="C3:F3"/>
    <mergeCell ref="H3:S3"/>
    <mergeCell ref="H7:S7"/>
    <mergeCell ref="B17:F17"/>
  </mergeCells>
  <dataValidations count="2">
    <dataValidation type="list" allowBlank="1" showInputMessage="1" showErrorMessage="1" sqref="G8" xr:uid="{3E6E6DB6-7885-C24D-B883-3DB24EF45CA9}">
      <formula1>$B$21:$B$30</formula1>
    </dataValidation>
    <dataValidation type="list" allowBlank="1" showInputMessage="1" showErrorMessage="1" sqref="G5" xr:uid="{E67154CF-B769-B14A-BD91-1C76566F3461}">
      <formula1>$B$6:$B$15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4</vt:i4>
      </vt:variant>
    </vt:vector>
  </HeadingPairs>
  <TitlesOfParts>
    <vt:vector size="14" baseType="lpstr">
      <vt:lpstr>pgande_res_200301-200331</vt:lpstr>
      <vt:lpstr>sce_res_201001</vt:lpstr>
      <vt:lpstr>sdgande_res_</vt:lpstr>
      <vt:lpstr>ZIP Residential Tracker </vt:lpstr>
      <vt:lpstr>PG&amp;E Tiered Rates Baseline</vt:lpstr>
      <vt:lpstr>SCE Territory Baseline </vt:lpstr>
      <vt:lpstr>SDG&amp;E Territory Baseline</vt:lpstr>
      <vt:lpstr>TOU e.g Energy Consumption </vt:lpstr>
      <vt:lpstr>PG&amp;E TOU Rates Baseline</vt:lpstr>
      <vt:lpstr>PG&amp;E TOU Periods</vt:lpstr>
      <vt:lpstr>beginSummer</vt:lpstr>
      <vt:lpstr>billingDays</vt:lpstr>
      <vt:lpstr>DailyAvConsumption</vt:lpstr>
      <vt:lpstr>EndSummer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Hector Tavera</dc:creator>
  <cp:lastModifiedBy>Hector Tavera</cp:lastModifiedBy>
  <dcterms:created xsi:type="dcterms:W3CDTF">2020-12-01T20:46:05Z</dcterms:created>
  <dcterms:modified xsi:type="dcterms:W3CDTF">2020-12-17T23:09:33Z</dcterms:modified>
</cp:coreProperties>
</file>